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ospi\Downloads\"/>
    </mc:Choice>
  </mc:AlternateContent>
  <bookViews>
    <workbookView xWindow="0" yWindow="0" windowWidth="20490" windowHeight="7650" tabRatio="599" firstSheet="2" activeTab="2"/>
  </bookViews>
  <sheets>
    <sheet name="PPNE1 " sheetId="58" r:id="rId1"/>
    <sheet name="Sheet1" sheetId="57" state="hidden" r:id="rId2"/>
    <sheet name="PPNE2" sheetId="59" r:id="rId3"/>
    <sheet name="PPNE2.1" sheetId="60" r:id="rId4"/>
    <sheet name="PPNE3" sheetId="52" r:id="rId5"/>
    <sheet name="PPNE4" sheetId="49" r:id="rId6"/>
    <sheet name="PPNE5" sheetId="53" r:id="rId7"/>
    <sheet name="Insumos" sheetId="54" state="hidden" r:id="rId8"/>
  </sheets>
  <externalReferences>
    <externalReference r:id="rId9"/>
    <externalReference r:id="rId10"/>
  </externalReferences>
  <definedNames>
    <definedName name="_xlnm._FilterDatabase" localSheetId="7" hidden="1">Insumos!$A$1:$E$517</definedName>
    <definedName name="_xlnm._FilterDatabase" localSheetId="2" hidden="1">PPNE2!$A$8:$V$136</definedName>
    <definedName name="_xlnm._FilterDatabase" localSheetId="5" hidden="1">PPNE4!$A$16:$O$328</definedName>
    <definedName name="_xlnm._FilterDatabase" localSheetId="6" hidden="1">PPNE5!$A$16:$K$326</definedName>
    <definedName name="CodigoActividad" localSheetId="0">#REF!</definedName>
    <definedName name="CodigoActividad" localSheetId="2">#REF!</definedName>
    <definedName name="CodigoActividad" localSheetId="3">#REF!</definedName>
    <definedName name="CodigoActividad">#REF!</definedName>
    <definedName name="Insumos" localSheetId="2">#REF!</definedName>
    <definedName name="Insumos">Insumos!$A$540:$A$583</definedName>
    <definedName name="Ls_DepartamentosSRS" localSheetId="0">#REF!</definedName>
    <definedName name="Ls_DepartamentosSRS" localSheetId="2">#REF!</definedName>
    <definedName name="Ls_DepartamentosSRS" localSheetId="3">#REF!</definedName>
    <definedName name="Ls_DepartamentosSRS">#REF!</definedName>
    <definedName name="ls_ejes_estrategicos">[1]!tbl_ejes_estrategicos[Ejes Estratégicos]</definedName>
    <definedName name="Ls_LinesEstategica" localSheetId="0">#REF!</definedName>
    <definedName name="Ls_LinesEstategica" localSheetId="2">#REF!</definedName>
    <definedName name="Ls_LinesEstategica" localSheetId="3">#REF!</definedName>
    <definedName name="Ls_LinesEstategica">#REF!</definedName>
    <definedName name="Ls_Medio_Verificacion" localSheetId="0">#REF!</definedName>
    <definedName name="Ls_Medio_Verificacion" localSheetId="2">#REF!</definedName>
    <definedName name="Ls_Medio_Verificacion" localSheetId="3">#REF!</definedName>
    <definedName name="Ls_Medio_Verificacion">#REF!</definedName>
    <definedName name="ls_Regiones" localSheetId="0">#REF!</definedName>
    <definedName name="ls_Regiones" localSheetId="2">#REF!</definedName>
    <definedName name="ls_Regiones" localSheetId="3">#REF!</definedName>
    <definedName name="ls_Regiones">#REF!</definedName>
    <definedName name="ls_TiposAcciones" localSheetId="0">#REF!</definedName>
    <definedName name="ls_TiposAcciones" localSheetId="2">#REF!</definedName>
    <definedName name="ls_TiposAcciones" localSheetId="3">#REF!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#REF!</definedName>
    <definedName name="lsFuentesFinanciamiento" localSheetId="2">#REF!</definedName>
    <definedName name="lsFuentesFinanciamiento" localSheetId="3">#REF!</definedName>
    <definedName name="lsFuentesFinanciamiento">#REF!</definedName>
    <definedName name="lsGasoil">Insumos!$C$142:$C$149</definedName>
    <definedName name="lsHerramientasMenores">Insumos!$C$150:$C$179</definedName>
    <definedName name="lsImpresionyEncuadernacion">Insumos!$C$180</definedName>
    <definedName name="lsInsumos" localSheetId="0">#REF!</definedName>
    <definedName name="lsInsumos" localSheetId="2">#REF!</definedName>
    <definedName name="lsInsumos" localSheetId="3">#REF!</definedName>
    <definedName name="lsInsumos">#REF!</definedName>
    <definedName name="lsInsumosEquipos" localSheetId="0">#REF!</definedName>
    <definedName name="lsInsumosEquipos" localSheetId="2">#REF!</definedName>
    <definedName name="lsInsumosEquipos" localSheetId="3">#REF!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#REF!</definedName>
    <definedName name="LsTipoEESS" localSheetId="2">#REF!</definedName>
    <definedName name="LsTipoEESS" localSheetId="3">#REF!</definedName>
    <definedName name="LsTipoEESS">#REF!</definedName>
    <definedName name="lsTipoIntervencion" localSheetId="0">#REF!</definedName>
    <definedName name="lsTipoIntervencion" localSheetId="2">#REF!</definedName>
    <definedName name="lsTipoIntervencion" localSheetId="3">#REF!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LUNES">#REF!</definedName>
    <definedName name="MARTES">#REF!</definedName>
    <definedName name="Obj1.10">[1]Obj!#REF!</definedName>
    <definedName name="Obj1.4">[1]Obj!#REF!</definedName>
    <definedName name="Obj1.5">[1]Obj!#REF!</definedName>
    <definedName name="Obj1.6">[1]Obj!#REF!</definedName>
    <definedName name="Obj1.7">[1]Obj!#REF!</definedName>
    <definedName name="Obj1.8">[1]Obj!#REF!</definedName>
    <definedName name="Obj1.9">[1]Obj!#REF!</definedName>
    <definedName name="Periodo_POA" localSheetId="0">#REF!</definedName>
    <definedName name="Periodo_POA" localSheetId="2">#REF!</definedName>
    <definedName name="Periodo_POA" localSheetId="3">#REF!</definedName>
    <definedName name="Periodo_POA">#REF!</definedName>
    <definedName name="Productos" localSheetId="0">#REF!</definedName>
    <definedName name="Productos" localSheetId="2">#REF!</definedName>
    <definedName name="Productos" localSheetId="3">#REF!</definedName>
    <definedName name="Productos">#REF!</definedName>
    <definedName name="Provincias" localSheetId="0">#REF!</definedName>
    <definedName name="Provincias" localSheetId="2">#REF!</definedName>
    <definedName name="Provincias" localSheetId="3">#REF!</definedName>
    <definedName name="Provincias">#REF!</definedName>
    <definedName name="_xlnm.Print_Titles" localSheetId="5">PPNE4!$16:$17</definedName>
    <definedName name="_xlnm.Print_Titles" localSheetId="6">PPNE5!$16:$17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6" i="59" l="1"/>
  <c r="Q135" i="59"/>
  <c r="P136" i="59"/>
  <c r="O136" i="59"/>
  <c r="N136" i="59"/>
  <c r="M136" i="59"/>
  <c r="L136" i="59"/>
  <c r="K136" i="59"/>
  <c r="J136" i="59"/>
  <c r="I136" i="59"/>
  <c r="H136" i="59"/>
  <c r="G136" i="59"/>
  <c r="F136" i="59"/>
  <c r="E136" i="59"/>
  <c r="Q9" i="59"/>
  <c r="Q61" i="59" l="1"/>
  <c r="Q60" i="59"/>
  <c r="Q59" i="59"/>
  <c r="Q58" i="59"/>
  <c r="Q57" i="59"/>
  <c r="Q56" i="59"/>
  <c r="Q55" i="59"/>
  <c r="D16" i="58" l="1"/>
  <c r="F14" i="58"/>
  <c r="F6" i="49"/>
  <c r="R214" i="60" l="1"/>
  <c r="O214" i="60"/>
  <c r="M214" i="60"/>
  <c r="N214" i="60" s="1"/>
  <c r="K214" i="60"/>
  <c r="H214" i="60"/>
  <c r="B214" i="60"/>
  <c r="R213" i="60"/>
  <c r="O213" i="60"/>
  <c r="M213" i="60"/>
  <c r="N213" i="60" s="1"/>
  <c r="K213" i="60"/>
  <c r="H213" i="60"/>
  <c r="B213" i="60"/>
  <c r="R212" i="60"/>
  <c r="O212" i="60"/>
  <c r="M212" i="60"/>
  <c r="N212" i="60" s="1"/>
  <c r="K212" i="60"/>
  <c r="H212" i="60"/>
  <c r="B212" i="60"/>
  <c r="R211" i="60"/>
  <c r="O211" i="60"/>
  <c r="M211" i="60"/>
  <c r="N211" i="60" s="1"/>
  <c r="K211" i="60"/>
  <c r="H211" i="60"/>
  <c r="B211" i="60"/>
  <c r="R210" i="60"/>
  <c r="O210" i="60"/>
  <c r="M210" i="60"/>
  <c r="N210" i="60" s="1"/>
  <c r="K210" i="60"/>
  <c r="H210" i="60"/>
  <c r="B210" i="60"/>
  <c r="R209" i="60"/>
  <c r="O209" i="60"/>
  <c r="M209" i="60"/>
  <c r="N209" i="60" s="1"/>
  <c r="K209" i="60"/>
  <c r="H209" i="60"/>
  <c r="B209" i="60"/>
  <c r="R208" i="60"/>
  <c r="O208" i="60"/>
  <c r="M208" i="60"/>
  <c r="N208" i="60" s="1"/>
  <c r="K208" i="60"/>
  <c r="H208" i="60"/>
  <c r="B208" i="60"/>
  <c r="R207" i="60"/>
  <c r="O207" i="60"/>
  <c r="M207" i="60"/>
  <c r="N207" i="60" s="1"/>
  <c r="K207" i="60"/>
  <c r="H207" i="60"/>
  <c r="B207" i="60"/>
  <c r="R206" i="60"/>
  <c r="O206" i="60"/>
  <c r="M206" i="60"/>
  <c r="N206" i="60" s="1"/>
  <c r="K206" i="60"/>
  <c r="H206" i="60"/>
  <c r="B206" i="60"/>
  <c r="R205" i="60"/>
  <c r="O205" i="60"/>
  <c r="M205" i="60"/>
  <c r="N205" i="60" s="1"/>
  <c r="K205" i="60"/>
  <c r="H205" i="60"/>
  <c r="B205" i="60"/>
  <c r="R204" i="60"/>
  <c r="O204" i="60"/>
  <c r="M204" i="60"/>
  <c r="N204" i="60" s="1"/>
  <c r="K204" i="60"/>
  <c r="H204" i="60"/>
  <c r="B204" i="60"/>
  <c r="R203" i="60"/>
  <c r="O203" i="60"/>
  <c r="M203" i="60"/>
  <c r="N203" i="60" s="1"/>
  <c r="K203" i="60"/>
  <c r="H203" i="60"/>
  <c r="B203" i="60"/>
  <c r="R202" i="60"/>
  <c r="O202" i="60"/>
  <c r="M202" i="60"/>
  <c r="N202" i="60" s="1"/>
  <c r="K202" i="60"/>
  <c r="H202" i="60"/>
  <c r="B202" i="60"/>
  <c r="R201" i="60"/>
  <c r="O201" i="60"/>
  <c r="M201" i="60"/>
  <c r="N201" i="60" s="1"/>
  <c r="K201" i="60"/>
  <c r="H201" i="60"/>
  <c r="B201" i="60"/>
  <c r="R200" i="60"/>
  <c r="O200" i="60"/>
  <c r="M200" i="60"/>
  <c r="N200" i="60" s="1"/>
  <c r="K200" i="60"/>
  <c r="H200" i="60"/>
  <c r="B200" i="60"/>
  <c r="R199" i="60"/>
  <c r="O199" i="60"/>
  <c r="M199" i="60"/>
  <c r="N199" i="60" s="1"/>
  <c r="K199" i="60"/>
  <c r="H199" i="60"/>
  <c r="B199" i="60"/>
  <c r="R198" i="60"/>
  <c r="O198" i="60"/>
  <c r="M198" i="60"/>
  <c r="N198" i="60" s="1"/>
  <c r="K198" i="60"/>
  <c r="H198" i="60"/>
  <c r="B198" i="60"/>
  <c r="R197" i="60"/>
  <c r="O197" i="60"/>
  <c r="M197" i="60"/>
  <c r="N197" i="60" s="1"/>
  <c r="K197" i="60"/>
  <c r="H197" i="60"/>
  <c r="B197" i="60"/>
  <c r="R196" i="60"/>
  <c r="O196" i="60"/>
  <c r="M196" i="60"/>
  <c r="N196" i="60" s="1"/>
  <c r="K196" i="60"/>
  <c r="H196" i="60"/>
  <c r="B196" i="60"/>
  <c r="R195" i="60"/>
  <c r="O195" i="60"/>
  <c r="M195" i="60"/>
  <c r="N195" i="60" s="1"/>
  <c r="K195" i="60"/>
  <c r="H195" i="60"/>
  <c r="B195" i="60"/>
  <c r="R194" i="60"/>
  <c r="O194" i="60"/>
  <c r="M194" i="60"/>
  <c r="N194" i="60" s="1"/>
  <c r="K194" i="60"/>
  <c r="H194" i="60"/>
  <c r="B194" i="60"/>
  <c r="R193" i="60"/>
  <c r="O193" i="60"/>
  <c r="M193" i="60"/>
  <c r="N193" i="60" s="1"/>
  <c r="K193" i="60"/>
  <c r="H193" i="60"/>
  <c r="B193" i="60"/>
  <c r="R192" i="60"/>
  <c r="O192" i="60"/>
  <c r="M192" i="60"/>
  <c r="N192" i="60" s="1"/>
  <c r="K192" i="60"/>
  <c r="H192" i="60"/>
  <c r="B192" i="60"/>
  <c r="R191" i="60"/>
  <c r="O191" i="60"/>
  <c r="M191" i="60"/>
  <c r="N191" i="60" s="1"/>
  <c r="K191" i="60"/>
  <c r="H191" i="60"/>
  <c r="B191" i="60"/>
  <c r="R190" i="60"/>
  <c r="O190" i="60"/>
  <c r="M190" i="60"/>
  <c r="N190" i="60" s="1"/>
  <c r="K190" i="60"/>
  <c r="H190" i="60"/>
  <c r="B190" i="60"/>
  <c r="R189" i="60"/>
  <c r="O189" i="60"/>
  <c r="M189" i="60"/>
  <c r="N189" i="60" s="1"/>
  <c r="K189" i="60"/>
  <c r="H189" i="60"/>
  <c r="B189" i="60"/>
  <c r="R188" i="60"/>
  <c r="O188" i="60"/>
  <c r="M188" i="60"/>
  <c r="N188" i="60" s="1"/>
  <c r="K188" i="60"/>
  <c r="H188" i="60"/>
  <c r="B188" i="60"/>
  <c r="R187" i="60"/>
  <c r="O187" i="60"/>
  <c r="M187" i="60"/>
  <c r="N187" i="60" s="1"/>
  <c r="K187" i="60"/>
  <c r="H187" i="60"/>
  <c r="B187" i="60"/>
  <c r="R186" i="60"/>
  <c r="O186" i="60"/>
  <c r="M186" i="60"/>
  <c r="N186" i="60" s="1"/>
  <c r="K186" i="60"/>
  <c r="H186" i="60"/>
  <c r="B186" i="60"/>
  <c r="R185" i="60"/>
  <c r="O185" i="60"/>
  <c r="M185" i="60"/>
  <c r="N185" i="60" s="1"/>
  <c r="K185" i="60"/>
  <c r="H185" i="60"/>
  <c r="B185" i="60"/>
  <c r="R184" i="60"/>
  <c r="O184" i="60"/>
  <c r="M184" i="60"/>
  <c r="N184" i="60" s="1"/>
  <c r="K184" i="60"/>
  <c r="H184" i="60"/>
  <c r="B184" i="60"/>
  <c r="R183" i="60"/>
  <c r="O183" i="60"/>
  <c r="M183" i="60"/>
  <c r="N183" i="60" s="1"/>
  <c r="K183" i="60"/>
  <c r="H183" i="60"/>
  <c r="B183" i="60"/>
  <c r="R182" i="60"/>
  <c r="O182" i="60"/>
  <c r="M182" i="60"/>
  <c r="N182" i="60" s="1"/>
  <c r="K182" i="60"/>
  <c r="H182" i="60"/>
  <c r="B182" i="60"/>
  <c r="R181" i="60"/>
  <c r="O181" i="60"/>
  <c r="M181" i="60"/>
  <c r="N181" i="60" s="1"/>
  <c r="K181" i="60"/>
  <c r="H181" i="60"/>
  <c r="B181" i="60"/>
  <c r="R180" i="60"/>
  <c r="O180" i="60"/>
  <c r="M180" i="60"/>
  <c r="N180" i="60" s="1"/>
  <c r="K180" i="60"/>
  <c r="H180" i="60"/>
  <c r="B180" i="60"/>
  <c r="R179" i="60"/>
  <c r="O179" i="60"/>
  <c r="M179" i="60"/>
  <c r="N179" i="60" s="1"/>
  <c r="K179" i="60"/>
  <c r="H179" i="60"/>
  <c r="B179" i="60"/>
  <c r="R178" i="60"/>
  <c r="O178" i="60"/>
  <c r="M178" i="60"/>
  <c r="N178" i="60" s="1"/>
  <c r="K178" i="60"/>
  <c r="H178" i="60"/>
  <c r="B178" i="60"/>
  <c r="R177" i="60"/>
  <c r="O177" i="60"/>
  <c r="M177" i="60"/>
  <c r="N177" i="60" s="1"/>
  <c r="K177" i="60"/>
  <c r="H177" i="60"/>
  <c r="B177" i="60"/>
  <c r="R176" i="60"/>
  <c r="O176" i="60"/>
  <c r="M176" i="60"/>
  <c r="N176" i="60" s="1"/>
  <c r="K176" i="60"/>
  <c r="H176" i="60"/>
  <c r="B176" i="60"/>
  <c r="R175" i="60"/>
  <c r="O175" i="60"/>
  <c r="M175" i="60"/>
  <c r="N175" i="60" s="1"/>
  <c r="K175" i="60"/>
  <c r="H175" i="60"/>
  <c r="B175" i="60"/>
  <c r="R174" i="60"/>
  <c r="O174" i="60"/>
  <c r="M174" i="60"/>
  <c r="N174" i="60" s="1"/>
  <c r="K174" i="60"/>
  <c r="H174" i="60"/>
  <c r="B174" i="60"/>
  <c r="R173" i="60"/>
  <c r="O173" i="60"/>
  <c r="M173" i="60"/>
  <c r="N173" i="60" s="1"/>
  <c r="K173" i="60"/>
  <c r="H173" i="60"/>
  <c r="B173" i="60"/>
  <c r="R172" i="60"/>
  <c r="O172" i="60"/>
  <c r="M172" i="60"/>
  <c r="N172" i="60" s="1"/>
  <c r="K172" i="60"/>
  <c r="H172" i="60"/>
  <c r="B172" i="60"/>
  <c r="R171" i="60"/>
  <c r="O171" i="60"/>
  <c r="M171" i="60"/>
  <c r="N171" i="60" s="1"/>
  <c r="K171" i="60"/>
  <c r="H171" i="60"/>
  <c r="B171" i="60"/>
  <c r="R170" i="60"/>
  <c r="O170" i="60"/>
  <c r="M170" i="60"/>
  <c r="N170" i="60" s="1"/>
  <c r="K170" i="60"/>
  <c r="H170" i="60"/>
  <c r="B170" i="60"/>
  <c r="R169" i="60"/>
  <c r="O169" i="60"/>
  <c r="M169" i="60"/>
  <c r="N169" i="60" s="1"/>
  <c r="K169" i="60"/>
  <c r="H169" i="60"/>
  <c r="B169" i="60"/>
  <c r="R168" i="60"/>
  <c r="O168" i="60"/>
  <c r="M168" i="60"/>
  <c r="N168" i="60" s="1"/>
  <c r="K168" i="60"/>
  <c r="H168" i="60"/>
  <c r="B168" i="60"/>
  <c r="R167" i="60"/>
  <c r="O167" i="60"/>
  <c r="M167" i="60"/>
  <c r="N167" i="60" s="1"/>
  <c r="K167" i="60"/>
  <c r="H167" i="60"/>
  <c r="B167" i="60"/>
  <c r="R166" i="60"/>
  <c r="O166" i="60"/>
  <c r="M166" i="60"/>
  <c r="N166" i="60" s="1"/>
  <c r="K166" i="60"/>
  <c r="H166" i="60"/>
  <c r="B166" i="60"/>
  <c r="R165" i="60"/>
  <c r="O165" i="60"/>
  <c r="M165" i="60"/>
  <c r="N165" i="60" s="1"/>
  <c r="K165" i="60"/>
  <c r="H165" i="60"/>
  <c r="B165" i="60"/>
  <c r="R164" i="60"/>
  <c r="O164" i="60"/>
  <c r="M164" i="60"/>
  <c r="N164" i="60" s="1"/>
  <c r="K164" i="60"/>
  <c r="H164" i="60"/>
  <c r="B164" i="60"/>
  <c r="R163" i="60"/>
  <c r="O163" i="60"/>
  <c r="M163" i="60"/>
  <c r="N163" i="60" s="1"/>
  <c r="K163" i="60"/>
  <c r="H163" i="60"/>
  <c r="B163" i="60"/>
  <c r="R162" i="60"/>
  <c r="O162" i="60"/>
  <c r="M162" i="60"/>
  <c r="N162" i="60" s="1"/>
  <c r="K162" i="60"/>
  <c r="H162" i="60"/>
  <c r="B162" i="60"/>
  <c r="R161" i="60"/>
  <c r="O161" i="60"/>
  <c r="M161" i="60"/>
  <c r="N161" i="60" s="1"/>
  <c r="K161" i="60"/>
  <c r="H161" i="60"/>
  <c r="B161" i="60"/>
  <c r="R160" i="60"/>
  <c r="O160" i="60"/>
  <c r="M160" i="60"/>
  <c r="N160" i="60" s="1"/>
  <c r="K160" i="60"/>
  <c r="H160" i="60"/>
  <c r="B160" i="60"/>
  <c r="R159" i="60"/>
  <c r="O159" i="60"/>
  <c r="M159" i="60"/>
  <c r="N159" i="60" s="1"/>
  <c r="K159" i="60"/>
  <c r="H159" i="60"/>
  <c r="B159" i="60"/>
  <c r="R158" i="60"/>
  <c r="O158" i="60"/>
  <c r="M158" i="60"/>
  <c r="N158" i="60" s="1"/>
  <c r="K158" i="60"/>
  <c r="H158" i="60"/>
  <c r="B158" i="60"/>
  <c r="R157" i="60"/>
  <c r="O157" i="60"/>
  <c r="M157" i="60"/>
  <c r="N157" i="60" s="1"/>
  <c r="K157" i="60"/>
  <c r="H157" i="60"/>
  <c r="B157" i="60"/>
  <c r="R156" i="60"/>
  <c r="O156" i="60"/>
  <c r="M156" i="60"/>
  <c r="N156" i="60" s="1"/>
  <c r="K156" i="60"/>
  <c r="H156" i="60"/>
  <c r="B156" i="60"/>
  <c r="R155" i="60"/>
  <c r="O155" i="60"/>
  <c r="M155" i="60"/>
  <c r="N155" i="60" s="1"/>
  <c r="K155" i="60"/>
  <c r="H155" i="60"/>
  <c r="B155" i="60"/>
  <c r="R154" i="60"/>
  <c r="O154" i="60"/>
  <c r="M154" i="60"/>
  <c r="N154" i="60" s="1"/>
  <c r="K154" i="60"/>
  <c r="H154" i="60"/>
  <c r="B154" i="60"/>
  <c r="R153" i="60"/>
  <c r="O153" i="60"/>
  <c r="M153" i="60"/>
  <c r="N153" i="60" s="1"/>
  <c r="K153" i="60"/>
  <c r="H153" i="60"/>
  <c r="B153" i="60"/>
  <c r="R152" i="60"/>
  <c r="O152" i="60"/>
  <c r="M152" i="60"/>
  <c r="N152" i="60" s="1"/>
  <c r="K152" i="60"/>
  <c r="H152" i="60"/>
  <c r="B152" i="60"/>
  <c r="R151" i="60"/>
  <c r="O151" i="60"/>
  <c r="M151" i="60"/>
  <c r="N151" i="60" s="1"/>
  <c r="K151" i="60"/>
  <c r="H151" i="60"/>
  <c r="B151" i="60"/>
  <c r="R150" i="60"/>
  <c r="O150" i="60"/>
  <c r="M150" i="60"/>
  <c r="N150" i="60" s="1"/>
  <c r="K150" i="60"/>
  <c r="H150" i="60"/>
  <c r="B150" i="60"/>
  <c r="R149" i="60"/>
  <c r="O149" i="60"/>
  <c r="M149" i="60"/>
  <c r="N149" i="60" s="1"/>
  <c r="K149" i="60"/>
  <c r="H149" i="60"/>
  <c r="B149" i="60"/>
  <c r="R148" i="60"/>
  <c r="O148" i="60"/>
  <c r="M148" i="60"/>
  <c r="N148" i="60" s="1"/>
  <c r="K148" i="60"/>
  <c r="H148" i="60"/>
  <c r="B148" i="60"/>
  <c r="R147" i="60"/>
  <c r="O147" i="60"/>
  <c r="M147" i="60"/>
  <c r="N147" i="60" s="1"/>
  <c r="K147" i="60"/>
  <c r="H147" i="60"/>
  <c r="B147" i="60"/>
  <c r="R146" i="60"/>
  <c r="O146" i="60"/>
  <c r="M146" i="60"/>
  <c r="N146" i="60" s="1"/>
  <c r="K146" i="60"/>
  <c r="H146" i="60"/>
  <c r="B146" i="60"/>
  <c r="R145" i="60"/>
  <c r="O145" i="60"/>
  <c r="M145" i="60"/>
  <c r="N145" i="60" s="1"/>
  <c r="K145" i="60"/>
  <c r="H145" i="60"/>
  <c r="B145" i="60"/>
  <c r="R144" i="60"/>
  <c r="O144" i="60"/>
  <c r="M144" i="60"/>
  <c r="N144" i="60" s="1"/>
  <c r="K144" i="60"/>
  <c r="H144" i="60"/>
  <c r="B144" i="60"/>
  <c r="R143" i="60"/>
  <c r="O143" i="60"/>
  <c r="M143" i="60"/>
  <c r="N143" i="60" s="1"/>
  <c r="K143" i="60"/>
  <c r="H143" i="60"/>
  <c r="B143" i="60"/>
  <c r="R142" i="60"/>
  <c r="O142" i="60"/>
  <c r="M142" i="60"/>
  <c r="N142" i="60" s="1"/>
  <c r="K142" i="60"/>
  <c r="H142" i="60"/>
  <c r="B142" i="60"/>
  <c r="R141" i="60"/>
  <c r="O141" i="60"/>
  <c r="M141" i="60"/>
  <c r="N141" i="60" s="1"/>
  <c r="K141" i="60"/>
  <c r="H141" i="60"/>
  <c r="B141" i="60"/>
  <c r="R140" i="60"/>
  <c r="O140" i="60"/>
  <c r="M140" i="60"/>
  <c r="N140" i="60" s="1"/>
  <c r="K140" i="60"/>
  <c r="H140" i="60"/>
  <c r="B140" i="60"/>
  <c r="R139" i="60"/>
  <c r="O139" i="60"/>
  <c r="M139" i="60"/>
  <c r="N139" i="60" s="1"/>
  <c r="K139" i="60"/>
  <c r="H139" i="60"/>
  <c r="B139" i="60"/>
  <c r="R138" i="60"/>
  <c r="O138" i="60"/>
  <c r="M138" i="60"/>
  <c r="N138" i="60" s="1"/>
  <c r="K138" i="60"/>
  <c r="H138" i="60"/>
  <c r="B138" i="60"/>
  <c r="R137" i="60"/>
  <c r="O137" i="60"/>
  <c r="M137" i="60"/>
  <c r="N137" i="60" s="1"/>
  <c r="K137" i="60"/>
  <c r="H137" i="60"/>
  <c r="B137" i="60"/>
  <c r="R136" i="60"/>
  <c r="O136" i="60"/>
  <c r="M136" i="60"/>
  <c r="N136" i="60" s="1"/>
  <c r="K136" i="60"/>
  <c r="H136" i="60"/>
  <c r="B136" i="60"/>
  <c r="R135" i="60"/>
  <c r="O135" i="60"/>
  <c r="M135" i="60"/>
  <c r="N135" i="60" s="1"/>
  <c r="K135" i="60"/>
  <c r="H135" i="60"/>
  <c r="B135" i="60"/>
  <c r="R134" i="60"/>
  <c r="O134" i="60"/>
  <c r="M134" i="60"/>
  <c r="N134" i="60" s="1"/>
  <c r="K134" i="60"/>
  <c r="H134" i="60"/>
  <c r="B134" i="60"/>
  <c r="R133" i="60"/>
  <c r="O133" i="60"/>
  <c r="M133" i="60"/>
  <c r="N133" i="60" s="1"/>
  <c r="K133" i="60"/>
  <c r="H133" i="60"/>
  <c r="B133" i="60"/>
  <c r="R132" i="60"/>
  <c r="O132" i="60"/>
  <c r="M132" i="60"/>
  <c r="N132" i="60" s="1"/>
  <c r="K132" i="60"/>
  <c r="H132" i="60"/>
  <c r="B132" i="60"/>
  <c r="R131" i="60"/>
  <c r="O131" i="60"/>
  <c r="M131" i="60"/>
  <c r="N131" i="60" s="1"/>
  <c r="K131" i="60"/>
  <c r="H131" i="60"/>
  <c r="B131" i="60"/>
  <c r="R130" i="60"/>
  <c r="O130" i="60"/>
  <c r="M130" i="60"/>
  <c r="N130" i="60" s="1"/>
  <c r="K130" i="60"/>
  <c r="H130" i="60"/>
  <c r="B130" i="60"/>
  <c r="R129" i="60"/>
  <c r="O129" i="60"/>
  <c r="M129" i="60"/>
  <c r="N129" i="60" s="1"/>
  <c r="K129" i="60"/>
  <c r="H129" i="60"/>
  <c r="B129" i="60"/>
  <c r="R128" i="60"/>
  <c r="O128" i="60"/>
  <c r="M128" i="60"/>
  <c r="N128" i="60" s="1"/>
  <c r="K128" i="60"/>
  <c r="H128" i="60"/>
  <c r="B128" i="60"/>
  <c r="R127" i="60"/>
  <c r="O127" i="60"/>
  <c r="M127" i="60"/>
  <c r="N127" i="60" s="1"/>
  <c r="K127" i="60"/>
  <c r="H127" i="60"/>
  <c r="B127" i="60"/>
  <c r="R126" i="60"/>
  <c r="O126" i="60"/>
  <c r="M126" i="60"/>
  <c r="N126" i="60" s="1"/>
  <c r="K126" i="60"/>
  <c r="H126" i="60"/>
  <c r="B126" i="60"/>
  <c r="R125" i="60"/>
  <c r="O125" i="60"/>
  <c r="M125" i="60"/>
  <c r="N125" i="60" s="1"/>
  <c r="K125" i="60"/>
  <c r="H125" i="60"/>
  <c r="B125" i="60"/>
  <c r="R124" i="60"/>
  <c r="O124" i="60"/>
  <c r="M124" i="60"/>
  <c r="N124" i="60" s="1"/>
  <c r="K124" i="60"/>
  <c r="H124" i="60"/>
  <c r="B124" i="60"/>
  <c r="R123" i="60"/>
  <c r="O123" i="60"/>
  <c r="M123" i="60"/>
  <c r="N123" i="60" s="1"/>
  <c r="K123" i="60"/>
  <c r="H123" i="60"/>
  <c r="B123" i="60"/>
  <c r="R122" i="60"/>
  <c r="O122" i="60"/>
  <c r="M122" i="60"/>
  <c r="N122" i="60" s="1"/>
  <c r="K122" i="60"/>
  <c r="H122" i="60"/>
  <c r="B122" i="60"/>
  <c r="R121" i="60"/>
  <c r="O121" i="60"/>
  <c r="M121" i="60"/>
  <c r="N121" i="60" s="1"/>
  <c r="K121" i="60"/>
  <c r="H121" i="60"/>
  <c r="B121" i="60"/>
  <c r="R120" i="60"/>
  <c r="O120" i="60"/>
  <c r="M120" i="60"/>
  <c r="N120" i="60" s="1"/>
  <c r="K120" i="60"/>
  <c r="H120" i="60"/>
  <c r="B120" i="60"/>
  <c r="R119" i="60"/>
  <c r="O119" i="60"/>
  <c r="M119" i="60"/>
  <c r="N119" i="60" s="1"/>
  <c r="K119" i="60"/>
  <c r="H119" i="60"/>
  <c r="B119" i="60"/>
  <c r="R118" i="60"/>
  <c r="O118" i="60"/>
  <c r="M118" i="60"/>
  <c r="N118" i="60" s="1"/>
  <c r="K118" i="60"/>
  <c r="H118" i="60"/>
  <c r="B118" i="60"/>
  <c r="R117" i="60"/>
  <c r="O117" i="60"/>
  <c r="M117" i="60"/>
  <c r="N117" i="60" s="1"/>
  <c r="K117" i="60"/>
  <c r="H117" i="60"/>
  <c r="B117" i="60"/>
  <c r="R116" i="60"/>
  <c r="O116" i="60"/>
  <c r="M116" i="60"/>
  <c r="N116" i="60" s="1"/>
  <c r="K116" i="60"/>
  <c r="H116" i="60"/>
  <c r="B116" i="60"/>
  <c r="R115" i="60"/>
  <c r="O115" i="60"/>
  <c r="M115" i="60"/>
  <c r="N115" i="60" s="1"/>
  <c r="K115" i="60"/>
  <c r="H115" i="60"/>
  <c r="B115" i="60"/>
  <c r="R114" i="60"/>
  <c r="O114" i="60"/>
  <c r="M114" i="60"/>
  <c r="N114" i="60" s="1"/>
  <c r="K114" i="60"/>
  <c r="H114" i="60"/>
  <c r="B114" i="60"/>
  <c r="R113" i="60"/>
  <c r="O113" i="60"/>
  <c r="M113" i="60"/>
  <c r="N113" i="60" s="1"/>
  <c r="K113" i="60"/>
  <c r="H113" i="60"/>
  <c r="B113" i="60"/>
  <c r="R112" i="60"/>
  <c r="O112" i="60"/>
  <c r="M112" i="60"/>
  <c r="N112" i="60" s="1"/>
  <c r="K112" i="60"/>
  <c r="H112" i="60"/>
  <c r="B112" i="60"/>
  <c r="R111" i="60"/>
  <c r="O111" i="60"/>
  <c r="M111" i="60"/>
  <c r="N111" i="60" s="1"/>
  <c r="K111" i="60"/>
  <c r="H111" i="60"/>
  <c r="B111" i="60"/>
  <c r="R110" i="60"/>
  <c r="O110" i="60"/>
  <c r="M110" i="60"/>
  <c r="N110" i="60" s="1"/>
  <c r="K110" i="60"/>
  <c r="H110" i="60"/>
  <c r="B110" i="60"/>
  <c r="R109" i="60"/>
  <c r="O109" i="60"/>
  <c r="M109" i="60"/>
  <c r="N109" i="60" s="1"/>
  <c r="K109" i="60"/>
  <c r="H109" i="60"/>
  <c r="B109" i="60"/>
  <c r="R108" i="60"/>
  <c r="O108" i="60"/>
  <c r="M108" i="60"/>
  <c r="N108" i="60" s="1"/>
  <c r="K108" i="60"/>
  <c r="H108" i="60"/>
  <c r="B108" i="60"/>
  <c r="R107" i="60"/>
  <c r="O107" i="60"/>
  <c r="M107" i="60"/>
  <c r="N107" i="60" s="1"/>
  <c r="K107" i="60"/>
  <c r="H107" i="60"/>
  <c r="B107" i="60"/>
  <c r="R106" i="60"/>
  <c r="O106" i="60"/>
  <c r="M106" i="60"/>
  <c r="N106" i="60" s="1"/>
  <c r="K106" i="60"/>
  <c r="H106" i="60"/>
  <c r="B106" i="60"/>
  <c r="R105" i="60"/>
  <c r="O105" i="60"/>
  <c r="M105" i="60"/>
  <c r="N105" i="60" s="1"/>
  <c r="K105" i="60"/>
  <c r="H105" i="60"/>
  <c r="B105" i="60"/>
  <c r="R104" i="60"/>
  <c r="O104" i="60"/>
  <c r="M104" i="60"/>
  <c r="N104" i="60" s="1"/>
  <c r="K104" i="60"/>
  <c r="H104" i="60"/>
  <c r="B104" i="60"/>
  <c r="R103" i="60"/>
  <c r="O103" i="60"/>
  <c r="M103" i="60"/>
  <c r="N103" i="60" s="1"/>
  <c r="K103" i="60"/>
  <c r="H103" i="60"/>
  <c r="B103" i="60"/>
  <c r="R102" i="60"/>
  <c r="O102" i="60"/>
  <c r="M102" i="60"/>
  <c r="N102" i="60" s="1"/>
  <c r="K102" i="60"/>
  <c r="H102" i="60"/>
  <c r="B102" i="60"/>
  <c r="R101" i="60"/>
  <c r="O101" i="60"/>
  <c r="M101" i="60"/>
  <c r="N101" i="60" s="1"/>
  <c r="K101" i="60"/>
  <c r="H101" i="60"/>
  <c r="B101" i="60"/>
  <c r="R100" i="60"/>
  <c r="O100" i="60"/>
  <c r="M100" i="60"/>
  <c r="N100" i="60" s="1"/>
  <c r="K100" i="60"/>
  <c r="H100" i="60"/>
  <c r="B100" i="60"/>
  <c r="R99" i="60"/>
  <c r="O99" i="60"/>
  <c r="M99" i="60"/>
  <c r="N99" i="60" s="1"/>
  <c r="K99" i="60"/>
  <c r="H99" i="60"/>
  <c r="B99" i="60"/>
  <c r="R98" i="60"/>
  <c r="O98" i="60"/>
  <c r="M98" i="60"/>
  <c r="N98" i="60" s="1"/>
  <c r="K98" i="60"/>
  <c r="H98" i="60"/>
  <c r="B98" i="60"/>
  <c r="R97" i="60"/>
  <c r="O97" i="60"/>
  <c r="M97" i="60"/>
  <c r="N97" i="60" s="1"/>
  <c r="K97" i="60"/>
  <c r="H97" i="60"/>
  <c r="B97" i="60"/>
  <c r="R96" i="60"/>
  <c r="O96" i="60"/>
  <c r="M96" i="60"/>
  <c r="N96" i="60" s="1"/>
  <c r="K96" i="60"/>
  <c r="H96" i="60"/>
  <c r="B96" i="60"/>
  <c r="R95" i="60"/>
  <c r="O95" i="60"/>
  <c r="M95" i="60"/>
  <c r="N95" i="60" s="1"/>
  <c r="K95" i="60"/>
  <c r="H95" i="60"/>
  <c r="B95" i="60"/>
  <c r="R94" i="60"/>
  <c r="O94" i="60"/>
  <c r="M94" i="60"/>
  <c r="N94" i="60" s="1"/>
  <c r="K94" i="60"/>
  <c r="H94" i="60"/>
  <c r="B94" i="60"/>
  <c r="R93" i="60"/>
  <c r="O93" i="60"/>
  <c r="M93" i="60"/>
  <c r="N93" i="60" s="1"/>
  <c r="K93" i="60"/>
  <c r="H93" i="60"/>
  <c r="B93" i="60"/>
  <c r="R92" i="60"/>
  <c r="O92" i="60"/>
  <c r="M92" i="60"/>
  <c r="N92" i="60" s="1"/>
  <c r="K92" i="60"/>
  <c r="H92" i="60"/>
  <c r="B92" i="60"/>
  <c r="R91" i="60"/>
  <c r="O91" i="60"/>
  <c r="M91" i="60"/>
  <c r="N91" i="60" s="1"/>
  <c r="K91" i="60"/>
  <c r="H91" i="60"/>
  <c r="B91" i="60"/>
  <c r="R90" i="60"/>
  <c r="O90" i="60"/>
  <c r="M90" i="60"/>
  <c r="N90" i="60" s="1"/>
  <c r="K90" i="60"/>
  <c r="H90" i="60"/>
  <c r="B90" i="60"/>
  <c r="R89" i="60"/>
  <c r="O89" i="60"/>
  <c r="N89" i="60"/>
  <c r="M89" i="60"/>
  <c r="K89" i="60"/>
  <c r="H89" i="60"/>
  <c r="B89" i="60"/>
  <c r="R88" i="60"/>
  <c r="O88" i="60"/>
  <c r="M88" i="60"/>
  <c r="N88" i="60" s="1"/>
  <c r="K88" i="60"/>
  <c r="H88" i="60"/>
  <c r="B88" i="60"/>
  <c r="R87" i="60"/>
  <c r="O87" i="60"/>
  <c r="M87" i="60"/>
  <c r="N87" i="60" s="1"/>
  <c r="K87" i="60"/>
  <c r="H87" i="60"/>
  <c r="B87" i="60"/>
  <c r="R86" i="60"/>
  <c r="O86" i="60"/>
  <c r="M86" i="60"/>
  <c r="N86" i="60" s="1"/>
  <c r="K86" i="60"/>
  <c r="H86" i="60"/>
  <c r="B86" i="60"/>
  <c r="R85" i="60"/>
  <c r="O85" i="60"/>
  <c r="M85" i="60"/>
  <c r="N85" i="60" s="1"/>
  <c r="K85" i="60"/>
  <c r="H85" i="60"/>
  <c r="B85" i="60"/>
  <c r="R84" i="60"/>
  <c r="O84" i="60"/>
  <c r="M84" i="60"/>
  <c r="N84" i="60" s="1"/>
  <c r="K84" i="60"/>
  <c r="H84" i="60"/>
  <c r="B84" i="60"/>
  <c r="R83" i="60"/>
  <c r="O83" i="60"/>
  <c r="M83" i="60"/>
  <c r="N83" i="60" s="1"/>
  <c r="K83" i="60"/>
  <c r="H83" i="60"/>
  <c r="B83" i="60"/>
  <c r="R82" i="60"/>
  <c r="O82" i="60"/>
  <c r="M82" i="60"/>
  <c r="N82" i="60" s="1"/>
  <c r="K82" i="60"/>
  <c r="H82" i="60"/>
  <c r="B82" i="60"/>
  <c r="R81" i="60"/>
  <c r="O81" i="60"/>
  <c r="N81" i="60"/>
  <c r="M81" i="60"/>
  <c r="K81" i="60"/>
  <c r="H81" i="60"/>
  <c r="B81" i="60"/>
  <c r="R80" i="60"/>
  <c r="O80" i="60"/>
  <c r="M80" i="60"/>
  <c r="N80" i="60" s="1"/>
  <c r="K80" i="60"/>
  <c r="H80" i="60"/>
  <c r="B80" i="60"/>
  <c r="R79" i="60"/>
  <c r="O79" i="60"/>
  <c r="M79" i="60"/>
  <c r="N79" i="60" s="1"/>
  <c r="K79" i="60"/>
  <c r="H79" i="60"/>
  <c r="B79" i="60"/>
  <c r="R78" i="60"/>
  <c r="O78" i="60"/>
  <c r="M78" i="60"/>
  <c r="N78" i="60" s="1"/>
  <c r="K78" i="60"/>
  <c r="H78" i="60"/>
  <c r="B78" i="60"/>
  <c r="R77" i="60"/>
  <c r="O77" i="60"/>
  <c r="M77" i="60"/>
  <c r="N77" i="60" s="1"/>
  <c r="K77" i="60"/>
  <c r="H77" i="60"/>
  <c r="B77" i="60"/>
  <c r="R76" i="60"/>
  <c r="O76" i="60"/>
  <c r="M76" i="60"/>
  <c r="N76" i="60" s="1"/>
  <c r="K76" i="60"/>
  <c r="H76" i="60"/>
  <c r="B76" i="60"/>
  <c r="R75" i="60"/>
  <c r="O75" i="60"/>
  <c r="M75" i="60"/>
  <c r="N75" i="60" s="1"/>
  <c r="K75" i="60"/>
  <c r="H75" i="60"/>
  <c r="B75" i="60"/>
  <c r="R74" i="60"/>
  <c r="O74" i="60"/>
  <c r="M74" i="60"/>
  <c r="N74" i="60" s="1"/>
  <c r="K74" i="60"/>
  <c r="H74" i="60"/>
  <c r="B74" i="60"/>
  <c r="R73" i="60"/>
  <c r="O73" i="60"/>
  <c r="N73" i="60"/>
  <c r="M73" i="60"/>
  <c r="K73" i="60"/>
  <c r="H73" i="60"/>
  <c r="B73" i="60"/>
  <c r="R72" i="60"/>
  <c r="O72" i="60"/>
  <c r="M72" i="60"/>
  <c r="N72" i="60" s="1"/>
  <c r="K72" i="60"/>
  <c r="H72" i="60"/>
  <c r="B72" i="60"/>
  <c r="R71" i="60"/>
  <c r="O71" i="60"/>
  <c r="M71" i="60"/>
  <c r="N71" i="60" s="1"/>
  <c r="K71" i="60"/>
  <c r="H71" i="60"/>
  <c r="B71" i="60"/>
  <c r="R70" i="60"/>
  <c r="O70" i="60"/>
  <c r="M70" i="60"/>
  <c r="N70" i="60" s="1"/>
  <c r="K70" i="60"/>
  <c r="H70" i="60"/>
  <c r="B70" i="60"/>
  <c r="R69" i="60"/>
  <c r="O69" i="60"/>
  <c r="M69" i="60"/>
  <c r="N69" i="60" s="1"/>
  <c r="K69" i="60"/>
  <c r="H69" i="60"/>
  <c r="B69" i="60"/>
  <c r="R68" i="60"/>
  <c r="O68" i="60"/>
  <c r="M68" i="60"/>
  <c r="N68" i="60" s="1"/>
  <c r="K68" i="60"/>
  <c r="H68" i="60"/>
  <c r="B68" i="60"/>
  <c r="R67" i="60"/>
  <c r="O67" i="60"/>
  <c r="M67" i="60"/>
  <c r="N67" i="60" s="1"/>
  <c r="K67" i="60"/>
  <c r="H67" i="60"/>
  <c r="B67" i="60"/>
  <c r="R66" i="60"/>
  <c r="O66" i="60"/>
  <c r="M66" i="60"/>
  <c r="N66" i="60" s="1"/>
  <c r="K66" i="60"/>
  <c r="H66" i="60"/>
  <c r="B66" i="60"/>
  <c r="R65" i="60"/>
  <c r="O65" i="60"/>
  <c r="N65" i="60"/>
  <c r="M65" i="60"/>
  <c r="K65" i="60"/>
  <c r="H65" i="60"/>
  <c r="B65" i="60"/>
  <c r="R64" i="60"/>
  <c r="O64" i="60"/>
  <c r="M64" i="60"/>
  <c r="N64" i="60" s="1"/>
  <c r="K64" i="60"/>
  <c r="H64" i="60"/>
  <c r="B64" i="60"/>
  <c r="R63" i="60"/>
  <c r="O63" i="60"/>
  <c r="M63" i="60"/>
  <c r="N63" i="60" s="1"/>
  <c r="K63" i="60"/>
  <c r="H63" i="60"/>
  <c r="B63" i="60"/>
  <c r="R62" i="60"/>
  <c r="O62" i="60"/>
  <c r="M62" i="60"/>
  <c r="N62" i="60" s="1"/>
  <c r="K62" i="60"/>
  <c r="H62" i="60"/>
  <c r="B62" i="60"/>
  <c r="R61" i="60"/>
  <c r="O61" i="60"/>
  <c r="M61" i="60"/>
  <c r="N61" i="60" s="1"/>
  <c r="K61" i="60"/>
  <c r="H61" i="60"/>
  <c r="B61" i="60"/>
  <c r="R60" i="60"/>
  <c r="O60" i="60"/>
  <c r="M60" i="60"/>
  <c r="N60" i="60" s="1"/>
  <c r="K60" i="60"/>
  <c r="H60" i="60"/>
  <c r="B60" i="60"/>
  <c r="R59" i="60"/>
  <c r="O59" i="60"/>
  <c r="M59" i="60"/>
  <c r="N59" i="60" s="1"/>
  <c r="K59" i="60"/>
  <c r="H59" i="60"/>
  <c r="B59" i="60"/>
  <c r="R58" i="60"/>
  <c r="O58" i="60"/>
  <c r="M58" i="60"/>
  <c r="N58" i="60" s="1"/>
  <c r="K58" i="60"/>
  <c r="H58" i="60"/>
  <c r="B58" i="60"/>
  <c r="R57" i="60"/>
  <c r="O57" i="60"/>
  <c r="N57" i="60"/>
  <c r="M57" i="60"/>
  <c r="K57" i="60"/>
  <c r="H57" i="60"/>
  <c r="B57" i="60"/>
  <c r="R56" i="60"/>
  <c r="O56" i="60"/>
  <c r="M56" i="60"/>
  <c r="N56" i="60" s="1"/>
  <c r="K56" i="60"/>
  <c r="H56" i="60"/>
  <c r="B56" i="60"/>
  <c r="R55" i="60"/>
  <c r="O55" i="60"/>
  <c r="M55" i="60"/>
  <c r="N55" i="60" s="1"/>
  <c r="K55" i="60"/>
  <c r="H55" i="60"/>
  <c r="B55" i="60"/>
  <c r="R54" i="60"/>
  <c r="O54" i="60"/>
  <c r="M54" i="60"/>
  <c r="N54" i="60" s="1"/>
  <c r="K54" i="60"/>
  <c r="H54" i="60"/>
  <c r="B54" i="60"/>
  <c r="R53" i="60"/>
  <c r="O53" i="60"/>
  <c r="M53" i="60"/>
  <c r="N53" i="60" s="1"/>
  <c r="K53" i="60"/>
  <c r="H53" i="60"/>
  <c r="B53" i="60"/>
  <c r="R52" i="60"/>
  <c r="O52" i="60"/>
  <c r="M52" i="60"/>
  <c r="N52" i="60" s="1"/>
  <c r="K52" i="60"/>
  <c r="H52" i="60"/>
  <c r="B52" i="60"/>
  <c r="R51" i="60"/>
  <c r="O51" i="60"/>
  <c r="M51" i="60"/>
  <c r="N51" i="60" s="1"/>
  <c r="K51" i="60"/>
  <c r="H51" i="60"/>
  <c r="B51" i="60"/>
  <c r="R50" i="60"/>
  <c r="O50" i="60"/>
  <c r="M50" i="60"/>
  <c r="N50" i="60" s="1"/>
  <c r="K50" i="60"/>
  <c r="H50" i="60"/>
  <c r="B50" i="60"/>
  <c r="R49" i="60"/>
  <c r="O49" i="60"/>
  <c r="N49" i="60"/>
  <c r="M49" i="60"/>
  <c r="K49" i="60"/>
  <c r="H49" i="60"/>
  <c r="B49" i="60"/>
  <c r="R48" i="60"/>
  <c r="O48" i="60"/>
  <c r="M48" i="60"/>
  <c r="N48" i="60" s="1"/>
  <c r="K48" i="60"/>
  <c r="H48" i="60"/>
  <c r="B48" i="60"/>
  <c r="R47" i="60"/>
  <c r="O47" i="60"/>
  <c r="M47" i="60"/>
  <c r="N47" i="60" s="1"/>
  <c r="K47" i="60"/>
  <c r="H47" i="60"/>
  <c r="B47" i="60"/>
  <c r="R46" i="60"/>
  <c r="O46" i="60"/>
  <c r="M46" i="60"/>
  <c r="N46" i="60" s="1"/>
  <c r="K46" i="60"/>
  <c r="H46" i="60"/>
  <c r="B46" i="60"/>
  <c r="R45" i="60"/>
  <c r="O45" i="60"/>
  <c r="M45" i="60"/>
  <c r="N45" i="60" s="1"/>
  <c r="K45" i="60"/>
  <c r="H45" i="60"/>
  <c r="B45" i="60"/>
  <c r="R44" i="60"/>
  <c r="O44" i="60"/>
  <c r="M44" i="60"/>
  <c r="N44" i="60" s="1"/>
  <c r="K44" i="60"/>
  <c r="H44" i="60"/>
  <c r="B44" i="60"/>
  <c r="R43" i="60"/>
  <c r="O43" i="60"/>
  <c r="M43" i="60"/>
  <c r="N43" i="60" s="1"/>
  <c r="K43" i="60"/>
  <c r="H43" i="60"/>
  <c r="B43" i="60"/>
  <c r="R42" i="60"/>
  <c r="O42" i="60"/>
  <c r="M42" i="60"/>
  <c r="N42" i="60" s="1"/>
  <c r="K42" i="60"/>
  <c r="H42" i="60"/>
  <c r="B42" i="60"/>
  <c r="R41" i="60"/>
  <c r="O41" i="60"/>
  <c r="M41" i="60"/>
  <c r="N41" i="60" s="1"/>
  <c r="K41" i="60"/>
  <c r="H41" i="60"/>
  <c r="B41" i="60"/>
  <c r="R40" i="60"/>
  <c r="O40" i="60"/>
  <c r="M40" i="60"/>
  <c r="N40" i="60" s="1"/>
  <c r="K40" i="60"/>
  <c r="H40" i="60"/>
  <c r="B40" i="60"/>
  <c r="R39" i="60"/>
  <c r="O39" i="60"/>
  <c r="M39" i="60"/>
  <c r="N39" i="60" s="1"/>
  <c r="K39" i="60"/>
  <c r="H39" i="60"/>
  <c r="B39" i="60"/>
  <c r="R38" i="60"/>
  <c r="O38" i="60"/>
  <c r="M38" i="60"/>
  <c r="N38" i="60" s="1"/>
  <c r="K38" i="60"/>
  <c r="H38" i="60"/>
  <c r="B38" i="60"/>
  <c r="R37" i="60"/>
  <c r="O37" i="60"/>
  <c r="M37" i="60"/>
  <c r="N37" i="60" s="1"/>
  <c r="K37" i="60"/>
  <c r="H37" i="60"/>
  <c r="B37" i="60"/>
  <c r="R36" i="60"/>
  <c r="O36" i="60"/>
  <c r="M36" i="60"/>
  <c r="N36" i="60" s="1"/>
  <c r="K36" i="60"/>
  <c r="H36" i="60"/>
  <c r="B36" i="60"/>
  <c r="R35" i="60"/>
  <c r="O35" i="60"/>
  <c r="M35" i="60"/>
  <c r="N35" i="60" s="1"/>
  <c r="K35" i="60"/>
  <c r="H35" i="60"/>
  <c r="B35" i="60"/>
  <c r="R34" i="60"/>
  <c r="O34" i="60"/>
  <c r="M34" i="60"/>
  <c r="N34" i="60" s="1"/>
  <c r="K34" i="60"/>
  <c r="H34" i="60"/>
  <c r="B34" i="60"/>
  <c r="R33" i="60"/>
  <c r="O33" i="60"/>
  <c r="M33" i="60"/>
  <c r="N33" i="60" s="1"/>
  <c r="K33" i="60"/>
  <c r="H33" i="60"/>
  <c r="B33" i="60"/>
  <c r="R32" i="60"/>
  <c r="O32" i="60"/>
  <c r="M32" i="60"/>
  <c r="N32" i="60" s="1"/>
  <c r="K32" i="60"/>
  <c r="H32" i="60"/>
  <c r="B32" i="60"/>
  <c r="R31" i="60"/>
  <c r="O31" i="60"/>
  <c r="M31" i="60"/>
  <c r="N31" i="60" s="1"/>
  <c r="K31" i="60"/>
  <c r="H31" i="60"/>
  <c r="B31" i="60"/>
  <c r="R30" i="60"/>
  <c r="O30" i="60"/>
  <c r="M30" i="60"/>
  <c r="N30" i="60" s="1"/>
  <c r="K30" i="60"/>
  <c r="H30" i="60"/>
  <c r="B30" i="60"/>
  <c r="R29" i="60"/>
  <c r="O29" i="60"/>
  <c r="M29" i="60"/>
  <c r="N29" i="60" s="1"/>
  <c r="K29" i="60"/>
  <c r="H29" i="60"/>
  <c r="B29" i="60"/>
  <c r="R28" i="60"/>
  <c r="O28" i="60"/>
  <c r="M28" i="60"/>
  <c r="N28" i="60" s="1"/>
  <c r="K28" i="60"/>
  <c r="H28" i="60"/>
  <c r="B28" i="60"/>
  <c r="R27" i="60"/>
  <c r="O27" i="60"/>
  <c r="M27" i="60"/>
  <c r="N27" i="60" s="1"/>
  <c r="K27" i="60"/>
  <c r="H27" i="60"/>
  <c r="B27" i="60"/>
  <c r="R26" i="60"/>
  <c r="O26" i="60"/>
  <c r="M26" i="60"/>
  <c r="N26" i="60" s="1"/>
  <c r="K26" i="60"/>
  <c r="H26" i="60"/>
  <c r="B26" i="60"/>
  <c r="R25" i="60"/>
  <c r="O25" i="60"/>
  <c r="M25" i="60"/>
  <c r="N25" i="60" s="1"/>
  <c r="K25" i="60"/>
  <c r="H25" i="60"/>
  <c r="B25" i="60"/>
  <c r="R24" i="60"/>
  <c r="O24" i="60"/>
  <c r="M24" i="60"/>
  <c r="N24" i="60" s="1"/>
  <c r="K24" i="60"/>
  <c r="H24" i="60"/>
  <c r="B24" i="60"/>
  <c r="R23" i="60"/>
  <c r="O23" i="60"/>
  <c r="N23" i="60"/>
  <c r="M23" i="60"/>
  <c r="K23" i="60"/>
  <c r="H23" i="60"/>
  <c r="B23" i="60"/>
  <c r="R22" i="60"/>
  <c r="O22" i="60"/>
  <c r="M22" i="60"/>
  <c r="N22" i="60" s="1"/>
  <c r="K22" i="60"/>
  <c r="H22" i="60"/>
  <c r="B22" i="60"/>
  <c r="R21" i="60"/>
  <c r="O21" i="60"/>
  <c r="M21" i="60"/>
  <c r="N21" i="60" s="1"/>
  <c r="K21" i="60"/>
  <c r="H21" i="60"/>
  <c r="B21" i="60"/>
  <c r="R20" i="60"/>
  <c r="O20" i="60"/>
  <c r="M20" i="60"/>
  <c r="N20" i="60" s="1"/>
  <c r="K20" i="60"/>
  <c r="H20" i="60"/>
  <c r="B20" i="60"/>
  <c r="R19" i="60"/>
  <c r="O19" i="60"/>
  <c r="N19" i="60"/>
  <c r="M19" i="60"/>
  <c r="K19" i="60"/>
  <c r="H19" i="60"/>
  <c r="B19" i="60"/>
  <c r="R18" i="60"/>
  <c r="O18" i="60"/>
  <c r="M18" i="60"/>
  <c r="N18" i="60" s="1"/>
  <c r="K18" i="60"/>
  <c r="H18" i="60"/>
  <c r="B18" i="60"/>
  <c r="R17" i="60"/>
  <c r="O17" i="60"/>
  <c r="M17" i="60"/>
  <c r="N17" i="60" s="1"/>
  <c r="K17" i="60"/>
  <c r="H17" i="60"/>
  <c r="B17" i="60"/>
  <c r="R16" i="60"/>
  <c r="O16" i="60"/>
  <c r="M16" i="60"/>
  <c r="N16" i="60" s="1"/>
  <c r="K16" i="60"/>
  <c r="H16" i="60"/>
  <c r="B16" i="60"/>
  <c r="R15" i="60"/>
  <c r="O15" i="60"/>
  <c r="M15" i="60"/>
  <c r="N15" i="60" s="1"/>
  <c r="K15" i="60"/>
  <c r="H15" i="60"/>
  <c r="B15" i="60"/>
  <c r="R14" i="60"/>
  <c r="O14" i="60"/>
  <c r="N14" i="60"/>
  <c r="M14" i="60"/>
  <c r="K14" i="60"/>
  <c r="H14" i="60"/>
  <c r="B14" i="60"/>
  <c r="R13" i="60"/>
  <c r="O13" i="60"/>
  <c r="M13" i="60"/>
  <c r="N13" i="60" s="1"/>
  <c r="K13" i="60"/>
  <c r="H13" i="60"/>
  <c r="B13" i="60"/>
  <c r="R12" i="60"/>
  <c r="O12" i="60"/>
  <c r="M12" i="60"/>
  <c r="N12" i="60" s="1"/>
  <c r="K12" i="60"/>
  <c r="H12" i="60"/>
  <c r="B12" i="60"/>
  <c r="R11" i="60"/>
  <c r="O11" i="60"/>
  <c r="M11" i="60"/>
  <c r="N11" i="60" s="1"/>
  <c r="K11" i="60"/>
  <c r="H11" i="60"/>
  <c r="B11" i="60"/>
  <c r="R10" i="60"/>
  <c r="O10" i="60"/>
  <c r="M10" i="60"/>
  <c r="N10" i="60" s="1"/>
  <c r="K10" i="60"/>
  <c r="H10" i="60"/>
  <c r="B10" i="60"/>
  <c r="R9" i="60"/>
  <c r="O9" i="60"/>
  <c r="M9" i="60"/>
  <c r="N9" i="60" s="1"/>
  <c r="K9" i="60"/>
  <c r="H9" i="60"/>
  <c r="B9" i="60"/>
  <c r="R8" i="60"/>
  <c r="O8" i="60"/>
  <c r="M8" i="60"/>
  <c r="N8" i="60" s="1"/>
  <c r="K8" i="60"/>
  <c r="H8" i="60"/>
  <c r="B8" i="60"/>
  <c r="I6" i="60"/>
  <c r="L5" i="60"/>
  <c r="Q134" i="59"/>
  <c r="Q133" i="59"/>
  <c r="Q132" i="59"/>
  <c r="Q131" i="59"/>
  <c r="Q130" i="59"/>
  <c r="Q129" i="59"/>
  <c r="Q128" i="59"/>
  <c r="Q127" i="59"/>
  <c r="Q126" i="59"/>
  <c r="Q125" i="59"/>
  <c r="Q124" i="59"/>
  <c r="Q123" i="59"/>
  <c r="Q122" i="59"/>
  <c r="Q121" i="59"/>
  <c r="Q120" i="59"/>
  <c r="Q119" i="59"/>
  <c r="Q118" i="59"/>
  <c r="Q117" i="59"/>
  <c r="Q116" i="59"/>
  <c r="Q115" i="59"/>
  <c r="Q114" i="59"/>
  <c r="Q113" i="59"/>
  <c r="Q112" i="59"/>
  <c r="Q111" i="59"/>
  <c r="Q110" i="59"/>
  <c r="Q109" i="59"/>
  <c r="Q108" i="59"/>
  <c r="Q107" i="59"/>
  <c r="Q106" i="59"/>
  <c r="Q105" i="59"/>
  <c r="Q104" i="59"/>
  <c r="Q103" i="59"/>
  <c r="Q102" i="59"/>
  <c r="Q101" i="59"/>
  <c r="Q100" i="59"/>
  <c r="Q99" i="59"/>
  <c r="Q98" i="59"/>
  <c r="Q97" i="59"/>
  <c r="Q96" i="59"/>
  <c r="Q95" i="59"/>
  <c r="Q94" i="59"/>
  <c r="Q93" i="59"/>
  <c r="Q92" i="59"/>
  <c r="Q91" i="59"/>
  <c r="Q90" i="59"/>
  <c r="Q89" i="59"/>
  <c r="Q88" i="59"/>
  <c r="Q87" i="59"/>
  <c r="Q86" i="59"/>
  <c r="Q85" i="59"/>
  <c r="Q84" i="59"/>
  <c r="Q83" i="59"/>
  <c r="Q82" i="59"/>
  <c r="Q81" i="59"/>
  <c r="Q80" i="59"/>
  <c r="Q79" i="59"/>
  <c r="Q78" i="59"/>
  <c r="Q77" i="59"/>
  <c r="Q76" i="59"/>
  <c r="Q75" i="59"/>
  <c r="Q74" i="59"/>
  <c r="Q73" i="59"/>
  <c r="Q72" i="59"/>
  <c r="Q71" i="59"/>
  <c r="Q70" i="59"/>
  <c r="Q69" i="59"/>
  <c r="Q68" i="59"/>
  <c r="Q67" i="59"/>
  <c r="Q66" i="59"/>
  <c r="Q65" i="59"/>
  <c r="Q64" i="59"/>
  <c r="Q63" i="59"/>
  <c r="Q62" i="59"/>
  <c r="Q54" i="59"/>
  <c r="Q53" i="59"/>
  <c r="Q52" i="59"/>
  <c r="Q51" i="59"/>
  <c r="Q50" i="59"/>
  <c r="Q49" i="59"/>
  <c r="Q48" i="59"/>
  <c r="Q47" i="59"/>
  <c r="Q46" i="59"/>
  <c r="Q45" i="59"/>
  <c r="Q44" i="59"/>
  <c r="Q43" i="59"/>
  <c r="Q42" i="59"/>
  <c r="Q41" i="59"/>
  <c r="Q40" i="59"/>
  <c r="Q39" i="59"/>
  <c r="Q38" i="59"/>
  <c r="Q37" i="59"/>
  <c r="Q36" i="59"/>
  <c r="Q35" i="59"/>
  <c r="Q34" i="59"/>
  <c r="Q33" i="59"/>
  <c r="Q32" i="59"/>
  <c r="Q31" i="59"/>
  <c r="Q30" i="59"/>
  <c r="Q29" i="59"/>
  <c r="Q28" i="59"/>
  <c r="Q27" i="59"/>
  <c r="Q26" i="59"/>
  <c r="Q25" i="59"/>
  <c r="Q24" i="59"/>
  <c r="Q23" i="59"/>
  <c r="Q22" i="59"/>
  <c r="Q21" i="59"/>
  <c r="Q20" i="59"/>
  <c r="Q19" i="59"/>
  <c r="Q18" i="59"/>
  <c r="Q17" i="59"/>
  <c r="Q16" i="59"/>
  <c r="Q15" i="59"/>
  <c r="Q14" i="59"/>
  <c r="Q13" i="59"/>
  <c r="Q12" i="59"/>
  <c r="Q11" i="59"/>
  <c r="Q10" i="59"/>
  <c r="A5" i="59"/>
  <c r="A1" i="59"/>
  <c r="F37" i="58" l="1"/>
  <c r="D37" i="58"/>
  <c r="G37" i="58" s="1"/>
  <c r="F36" i="58"/>
  <c r="D36" i="58"/>
  <c r="G36" i="58" s="1"/>
  <c r="F35" i="58"/>
  <c r="D35" i="58"/>
  <c r="G35" i="58" s="1"/>
  <c r="E32" i="58"/>
  <c r="H32" i="58" s="1"/>
  <c r="D32" i="58"/>
  <c r="D31" i="58"/>
  <c r="D30" i="58" s="1"/>
  <c r="K30" i="58"/>
  <c r="C30" i="58"/>
  <c r="I29" i="58"/>
  <c r="H29" i="58"/>
  <c r="G29" i="58"/>
  <c r="F29" i="58"/>
  <c r="D29" i="58"/>
  <c r="I28" i="58"/>
  <c r="H28" i="58"/>
  <c r="G28" i="58"/>
  <c r="F28" i="58"/>
  <c r="D28" i="58"/>
  <c r="I27" i="58"/>
  <c r="H27" i="58"/>
  <c r="G27" i="58"/>
  <c r="F27" i="58"/>
  <c r="D27" i="58"/>
  <c r="D26" i="58"/>
  <c r="E26" i="58" s="1"/>
  <c r="D25" i="58"/>
  <c r="E25" i="58" s="1"/>
  <c r="D24" i="58"/>
  <c r="E24" i="58" s="1"/>
  <c r="I23" i="58"/>
  <c r="H23" i="58"/>
  <c r="G23" i="58"/>
  <c r="F23" i="58"/>
  <c r="D23" i="58"/>
  <c r="D22" i="58"/>
  <c r="E22" i="58" s="1"/>
  <c r="H22" i="58" s="1"/>
  <c r="E21" i="58"/>
  <c r="H21" i="58" s="1"/>
  <c r="D20" i="58"/>
  <c r="E20" i="58" s="1"/>
  <c r="H20" i="58" s="1"/>
  <c r="E19" i="58"/>
  <c r="H19" i="58" s="1"/>
  <c r="D19" i="58"/>
  <c r="D18" i="58"/>
  <c r="E18" i="58" s="1"/>
  <c r="H18" i="58" s="1"/>
  <c r="D17" i="58"/>
  <c r="E17" i="58" s="1"/>
  <c r="E16" i="58"/>
  <c r="K15" i="58"/>
  <c r="C15" i="58"/>
  <c r="E14" i="58"/>
  <c r="I14" i="58" s="1"/>
  <c r="I13" i="58" s="1"/>
  <c r="D14" i="58"/>
  <c r="K13" i="58"/>
  <c r="F13" i="58"/>
  <c r="D13" i="58"/>
  <c r="C13" i="58"/>
  <c r="D12" i="58"/>
  <c r="E12" i="58" s="1"/>
  <c r="H12" i="58" s="1"/>
  <c r="E11" i="58"/>
  <c r="H11" i="58" s="1"/>
  <c r="D11" i="58"/>
  <c r="K10" i="58"/>
  <c r="D10" i="58"/>
  <c r="C10" i="58"/>
  <c r="H10" i="58" l="1"/>
  <c r="E31" i="58"/>
  <c r="H31" i="58" s="1"/>
  <c r="H30" i="58" s="1"/>
  <c r="I16" i="58"/>
  <c r="G16" i="58"/>
  <c r="H16" i="58"/>
  <c r="F16" i="58"/>
  <c r="E15" i="58"/>
  <c r="I25" i="58"/>
  <c r="G25" i="58"/>
  <c r="H25" i="58"/>
  <c r="F25" i="58"/>
  <c r="H17" i="58"/>
  <c r="I17" i="58"/>
  <c r="G17" i="58"/>
  <c r="I24" i="58"/>
  <c r="G24" i="58"/>
  <c r="H24" i="58"/>
  <c r="F24" i="58"/>
  <c r="I26" i="58"/>
  <c r="G26" i="58"/>
  <c r="H26" i="58"/>
  <c r="F26" i="58"/>
  <c r="G11" i="58"/>
  <c r="I11" i="58"/>
  <c r="G12" i="58"/>
  <c r="I12" i="58"/>
  <c r="H14" i="58"/>
  <c r="H13" i="58" s="1"/>
  <c r="G18" i="58"/>
  <c r="I18" i="58"/>
  <c r="G19" i="58"/>
  <c r="I19" i="58"/>
  <c r="G20" i="58"/>
  <c r="I20" i="58"/>
  <c r="G21" i="58"/>
  <c r="I21" i="58"/>
  <c r="G22" i="58"/>
  <c r="I22" i="58"/>
  <c r="G31" i="58"/>
  <c r="I31" i="58"/>
  <c r="G32" i="58"/>
  <c r="I32" i="58"/>
  <c r="E10" i="58"/>
  <c r="F11" i="58"/>
  <c r="F12" i="58"/>
  <c r="E13" i="58"/>
  <c r="G14" i="58"/>
  <c r="G13" i="58" s="1"/>
  <c r="D15" i="58"/>
  <c r="F18" i="58"/>
  <c r="F19" i="58"/>
  <c r="F20" i="58"/>
  <c r="F21" i="58"/>
  <c r="F22" i="58"/>
  <c r="F31" i="58"/>
  <c r="F32" i="58"/>
  <c r="F30" i="58" l="1"/>
  <c r="E30" i="58"/>
  <c r="G30" i="58"/>
  <c r="I10" i="58"/>
  <c r="F15" i="58"/>
  <c r="G15" i="58"/>
  <c r="F10" i="58"/>
  <c r="I30" i="58"/>
  <c r="G10" i="58"/>
  <c r="H15" i="58"/>
  <c r="I15" i="58"/>
  <c r="J208" i="53" l="1"/>
  <c r="J192" i="53" l="1"/>
  <c r="J169" i="53"/>
  <c r="J168" i="53"/>
  <c r="J166" i="53"/>
  <c r="H285" i="53" l="1"/>
  <c r="I285" i="53"/>
  <c r="G232" i="53"/>
  <c r="G225" i="53"/>
  <c r="J231" i="53"/>
  <c r="J226" i="53"/>
  <c r="H205" i="53"/>
  <c r="I205" i="53"/>
  <c r="H193" i="53"/>
  <c r="I193" i="53"/>
  <c r="J151" i="53"/>
  <c r="G150" i="53"/>
  <c r="J111" i="53"/>
  <c r="J110" i="53" s="1"/>
  <c r="J64" i="53"/>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I324" i="53"/>
  <c r="I323" i="53" s="1"/>
  <c r="H325" i="53"/>
  <c r="H324" i="53" s="1"/>
  <c r="H323" i="53" s="1"/>
  <c r="I325" i="53"/>
  <c r="H321" i="53"/>
  <c r="I321" i="53"/>
  <c r="J321" i="53"/>
  <c r="H319" i="53"/>
  <c r="I319" i="53"/>
  <c r="J319" i="53"/>
  <c r="H317" i="53"/>
  <c r="I317" i="53"/>
  <c r="J316" i="53"/>
  <c r="J318" i="53"/>
  <c r="J317" i="53" s="1"/>
  <c r="J320" i="53"/>
  <c r="J322" i="53"/>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I289" i="53" s="1"/>
  <c r="H283" i="53"/>
  <c r="I283" i="53"/>
  <c r="H280" i="53"/>
  <c r="I280" i="53"/>
  <c r="H278" i="53"/>
  <c r="I278" i="53"/>
  <c r="H276" i="53"/>
  <c r="I276" i="53"/>
  <c r="H274" i="53"/>
  <c r="I274" i="53"/>
  <c r="G272" i="53"/>
  <c r="G271" i="53" s="1"/>
  <c r="H272" i="53"/>
  <c r="H271" i="53" s="1"/>
  <c r="I272" i="53"/>
  <c r="H268" i="53"/>
  <c r="I268" i="53"/>
  <c r="H266" i="53"/>
  <c r="I266" i="53"/>
  <c r="H263" i="53"/>
  <c r="H262" i="53" s="1"/>
  <c r="I263" i="53"/>
  <c r="I262" i="53" s="1"/>
  <c r="H260" i="53"/>
  <c r="I260" i="53"/>
  <c r="G255" i="53"/>
  <c r="H255" i="53"/>
  <c r="I255" i="53"/>
  <c r="H252" i="53"/>
  <c r="I252" i="53"/>
  <c r="H250" i="53"/>
  <c r="I250" i="53"/>
  <c r="J250" i="53"/>
  <c r="H248" i="53"/>
  <c r="I248" i="53"/>
  <c r="H246" i="53"/>
  <c r="I246" i="53"/>
  <c r="G244" i="53"/>
  <c r="H244" i="53"/>
  <c r="I244" i="53"/>
  <c r="J242" i="53"/>
  <c r="J241" i="53" s="1"/>
  <c r="G241" i="53"/>
  <c r="H241" i="53"/>
  <c r="I241" i="53"/>
  <c r="J239" i="53"/>
  <c r="G238" i="53"/>
  <c r="H238" i="53"/>
  <c r="I238" i="53"/>
  <c r="J238" i="53"/>
  <c r="J233" i="53"/>
  <c r="J234" i="53"/>
  <c r="J235" i="53"/>
  <c r="J236" i="53"/>
  <c r="J240" i="53"/>
  <c r="J243" i="53"/>
  <c r="J245" i="53"/>
  <c r="J244" i="53" s="1"/>
  <c r="J247" i="53"/>
  <c r="J246" i="53" s="1"/>
  <c r="J249" i="53"/>
  <c r="J248" i="53" s="1"/>
  <c r="J251" i="53"/>
  <c r="J253" i="53"/>
  <c r="J252" i="53" s="1"/>
  <c r="J256" i="53"/>
  <c r="J257" i="53"/>
  <c r="J261" i="53"/>
  <c r="J260" i="53" s="1"/>
  <c r="J264" i="53"/>
  <c r="J263" i="53" s="1"/>
  <c r="J262" i="53" s="1"/>
  <c r="H232" i="53"/>
  <c r="I232" i="53"/>
  <c r="J227" i="53"/>
  <c r="H225" i="53"/>
  <c r="I225" i="53"/>
  <c r="I224" i="53" s="1"/>
  <c r="J223" i="53"/>
  <c r="H222" i="53"/>
  <c r="I222" i="53"/>
  <c r="G218" i="53"/>
  <c r="J220" i="53"/>
  <c r="J221" i="53"/>
  <c r="J222"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1" i="53"/>
  <c r="J194" i="53"/>
  <c r="J196" i="53"/>
  <c r="J195" i="53" s="1"/>
  <c r="J199" i="53"/>
  <c r="J198" i="53" s="1"/>
  <c r="J197" i="53" s="1"/>
  <c r="J202" i="53"/>
  <c r="J201" i="53" s="1"/>
  <c r="J190" i="53"/>
  <c r="J189" i="53" s="1"/>
  <c r="H189" i="53"/>
  <c r="I189" i="53"/>
  <c r="H186" i="53"/>
  <c r="I186" i="53"/>
  <c r="H184" i="53"/>
  <c r="I184" i="53"/>
  <c r="H182" i="53"/>
  <c r="I182" i="53"/>
  <c r="J182" i="53"/>
  <c r="J183" i="53"/>
  <c r="J181" i="53"/>
  <c r="J180" i="53" s="1"/>
  <c r="H180" i="53"/>
  <c r="I180" i="53"/>
  <c r="H177" i="53"/>
  <c r="I177" i="53"/>
  <c r="H174" i="53"/>
  <c r="I174" i="53"/>
  <c r="H172" i="53"/>
  <c r="H171" i="53" s="1"/>
  <c r="I172" i="53"/>
  <c r="G167" i="53"/>
  <c r="H167" i="53"/>
  <c r="I167" i="53"/>
  <c r="G164" i="53"/>
  <c r="H164" i="53"/>
  <c r="I164" i="53"/>
  <c r="J158" i="53"/>
  <c r="G157" i="53"/>
  <c r="H154" i="53"/>
  <c r="I154" i="53"/>
  <c r="J153" i="53"/>
  <c r="J150" i="53" s="1"/>
  <c r="J152" i="53"/>
  <c r="J155" i="53"/>
  <c r="J156" i="53"/>
  <c r="J159" i="53"/>
  <c r="J160" i="53"/>
  <c r="J161" i="53"/>
  <c r="J162" i="53"/>
  <c r="J163" i="53"/>
  <c r="J165" i="53"/>
  <c r="H150" i="53"/>
  <c r="I150" i="53"/>
  <c r="J149" i="53"/>
  <c r="H148" i="53"/>
  <c r="I148" i="53"/>
  <c r="J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J104" i="53" s="1"/>
  <c r="H104" i="53"/>
  <c r="I104" i="53"/>
  <c r="H102" i="53"/>
  <c r="I102" i="53"/>
  <c r="H100" i="53"/>
  <c r="I100" i="53"/>
  <c r="H97" i="53"/>
  <c r="I97" i="53"/>
  <c r="H95" i="53"/>
  <c r="I95" i="53"/>
  <c r="H93" i="53"/>
  <c r="I93" i="53"/>
  <c r="I92" i="53" s="1"/>
  <c r="J91" i="53"/>
  <c r="H90" i="53"/>
  <c r="I90" i="53"/>
  <c r="J90" i="53"/>
  <c r="J89" i="53"/>
  <c r="J88" i="53" s="1"/>
  <c r="H88" i="53"/>
  <c r="I88" i="53"/>
  <c r="I87" i="53" s="1"/>
  <c r="H83" i="53"/>
  <c r="I83" i="53"/>
  <c r="J81" i="53"/>
  <c r="J80" i="53" s="1"/>
  <c r="H80" i="53"/>
  <c r="I80" i="53"/>
  <c r="J78" i="53"/>
  <c r="H78" i="53"/>
  <c r="I78" i="53"/>
  <c r="G75" i="53"/>
  <c r="H71" i="53"/>
  <c r="I71" i="53"/>
  <c r="H73" i="53"/>
  <c r="I73" i="53"/>
  <c r="H75" i="53"/>
  <c r="I75" i="53"/>
  <c r="J70" i="53"/>
  <c r="J69" i="53" s="1"/>
  <c r="H69" i="53"/>
  <c r="I69" i="53"/>
  <c r="H65" i="53"/>
  <c r="I65" i="53"/>
  <c r="H63" i="53"/>
  <c r="I63" i="53"/>
  <c r="J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c r="G323" i="53" s="1"/>
  <c r="G321" i="53"/>
  <c r="G319" i="53"/>
  <c r="G317" i="53"/>
  <c r="G311" i="53"/>
  <c r="G310" i="53"/>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3" i="53"/>
  <c r="J193" i="53" s="1"/>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5" i="52"/>
  <c r="F24" i="52" s="1"/>
  <c r="F23" i="52" s="1"/>
  <c r="F19" i="52"/>
  <c r="F14" i="52" s="1"/>
  <c r="F13" i="52"/>
  <c r="F10" i="52"/>
  <c r="F9" i="52" s="1"/>
  <c r="G12" i="53" s="1"/>
  <c r="H289" i="53" l="1"/>
  <c r="J325" i="53"/>
  <c r="J324" i="53" s="1"/>
  <c r="J323" i="53" s="1"/>
  <c r="G265" i="53"/>
  <c r="I209" i="53"/>
  <c r="H237" i="53"/>
  <c r="I265" i="53"/>
  <c r="I254" i="53" s="1"/>
  <c r="I301" i="53"/>
  <c r="I237" i="53"/>
  <c r="G68" i="53"/>
  <c r="G82" i="53"/>
  <c r="I171" i="53"/>
  <c r="I179" i="53"/>
  <c r="I200" i="53"/>
  <c r="H209" i="53"/>
  <c r="J255" i="53"/>
  <c r="H265" i="53"/>
  <c r="H254" i="53" s="1"/>
  <c r="H294" i="53"/>
  <c r="H301" i="53"/>
  <c r="M42" i="49"/>
  <c r="H224" i="53"/>
  <c r="J232" i="53"/>
  <c r="H92" i="53"/>
  <c r="G224" i="53"/>
  <c r="J225" i="53"/>
  <c r="H188" i="53"/>
  <c r="J167" i="53"/>
  <c r="G58" i="53"/>
  <c r="J37" i="53"/>
  <c r="J45" i="53"/>
  <c r="G315" i="49"/>
  <c r="M273" i="49"/>
  <c r="I267" i="49"/>
  <c r="M267" i="49"/>
  <c r="G267" i="49"/>
  <c r="G189" i="49"/>
  <c r="N150" i="49"/>
  <c r="N131" i="49"/>
  <c r="I42" i="49"/>
  <c r="G42" i="49"/>
  <c r="N45" i="49"/>
  <c r="J42" i="49"/>
  <c r="N26" i="49"/>
  <c r="G10" i="53"/>
  <c r="G12" i="49"/>
  <c r="F12" i="52"/>
  <c r="F31" i="52" s="1"/>
  <c r="G10" i="49"/>
  <c r="I294" i="53"/>
  <c r="I271" i="53"/>
  <c r="J237" i="53"/>
  <c r="H200" i="53"/>
  <c r="I188" i="53"/>
  <c r="J188" i="53"/>
  <c r="H179" i="53"/>
  <c r="I125" i="53"/>
  <c r="H125" i="53"/>
  <c r="J87" i="53"/>
  <c r="H87" i="53"/>
  <c r="G282" i="53"/>
  <c r="G270" i="53" s="1"/>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I170" i="53" l="1"/>
  <c r="G255" i="49"/>
  <c r="J224" i="53"/>
  <c r="G170" i="53"/>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G18" i="53" l="1"/>
  <c r="G18" i="49"/>
  <c r="G26" i="52"/>
  <c r="G25" i="52" s="1"/>
  <c r="G24" i="52" s="1"/>
  <c r="G23" i="52" s="1"/>
  <c r="G13" i="52"/>
  <c r="G20" i="52"/>
  <c r="G19" i="52"/>
  <c r="G14" i="52" s="1"/>
  <c r="G12" i="52" l="1"/>
  <c r="G31" i="52" s="1"/>
  <c r="E6" i="52" l="1"/>
  <c r="A1" i="53"/>
  <c r="A5" i="49"/>
  <c r="A1" i="49"/>
  <c r="A5" i="52"/>
  <c r="A3" i="52"/>
  <c r="A2" i="52"/>
  <c r="A1" i="52"/>
  <c r="E7" i="52"/>
  <c r="J315" i="53" l="1"/>
  <c r="J314" i="53" s="1"/>
  <c r="I314" i="53"/>
  <c r="I313" i="53" s="1"/>
  <c r="H314" i="53"/>
  <c r="H313" i="53" s="1"/>
  <c r="J312" i="53"/>
  <c r="J311" i="53" s="1"/>
  <c r="J310" i="53" s="1"/>
  <c r="J309" i="53"/>
  <c r="J308" i="53" s="1"/>
  <c r="J307" i="53"/>
  <c r="J306" i="53" s="1"/>
  <c r="J305" i="53"/>
  <c r="J304" i="53" s="1"/>
  <c r="J303" i="53"/>
  <c r="J302" i="53" s="1"/>
  <c r="J301" i="53" s="1"/>
  <c r="J300" i="53"/>
  <c r="J299" i="53" s="1"/>
  <c r="J296" i="53"/>
  <c r="J295" i="53" s="1"/>
  <c r="J293" i="53"/>
  <c r="J292" i="53" s="1"/>
  <c r="J291" i="53"/>
  <c r="J290" i="53" s="1"/>
  <c r="J288" i="53"/>
  <c r="I287" i="53"/>
  <c r="I282" i="53" s="1"/>
  <c r="I270" i="53" s="1"/>
  <c r="H287" i="53"/>
  <c r="H282" i="53" s="1"/>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9" i="53" s="1"/>
  <c r="J178" i="53"/>
  <c r="J177" i="53" s="1"/>
  <c r="J176" i="53"/>
  <c r="J175" i="53"/>
  <c r="J174" i="53" s="1"/>
  <c r="J173" i="53"/>
  <c r="J172" i="53" s="1"/>
  <c r="J171" i="53" s="1"/>
  <c r="K167" i="53"/>
  <c r="I157" i="53"/>
  <c r="I143" i="53" s="1"/>
  <c r="H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9"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I21" i="53"/>
  <c r="H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J82" i="49" s="1"/>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82" i="53" l="1"/>
  <c r="J289" i="53"/>
  <c r="J92" i="53"/>
  <c r="J214" i="53"/>
  <c r="J271" i="53"/>
  <c r="N303" i="49"/>
  <c r="J75" i="53"/>
  <c r="J59" i="53"/>
  <c r="J58" i="53" s="1"/>
  <c r="J55" i="53"/>
  <c r="J54" i="53" s="1"/>
  <c r="N215" i="49"/>
  <c r="N211" i="49" s="1"/>
  <c r="N99" i="49"/>
  <c r="N82" i="49"/>
  <c r="N55" i="49"/>
  <c r="N54" i="49" s="1"/>
  <c r="N37" i="49"/>
  <c r="N42" i="49"/>
  <c r="N21" i="49"/>
  <c r="H258" i="53"/>
  <c r="J259" i="53"/>
  <c r="J258" i="53" s="1"/>
  <c r="J157" i="53"/>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J218" i="53"/>
  <c r="J298" i="53"/>
  <c r="J297" i="53" s="1"/>
  <c r="J294" i="53" s="1"/>
  <c r="J287" i="53" s="1"/>
  <c r="N189" i="49"/>
  <c r="N63" i="49"/>
  <c r="N58" i="49" s="1"/>
  <c r="H116" i="53"/>
  <c r="H20" i="53"/>
  <c r="J116" i="49"/>
  <c r="J212" i="53"/>
  <c r="J210" i="53" s="1"/>
  <c r="J116" i="53"/>
  <c r="G14" i="49"/>
  <c r="M116" i="49"/>
  <c r="J68" i="53"/>
  <c r="L125" i="49"/>
  <c r="N116" i="49"/>
  <c r="M125" i="49"/>
  <c r="L116" i="49"/>
  <c r="H116" i="49"/>
  <c r="J21" i="53"/>
  <c r="H125" i="49"/>
  <c r="K125" i="49"/>
  <c r="K116" i="49"/>
  <c r="G14" i="53"/>
  <c r="J125" i="49"/>
  <c r="I125" i="49"/>
  <c r="I116" i="49"/>
  <c r="H171" i="49" l="1"/>
  <c r="K171" i="49"/>
  <c r="I171" i="49"/>
  <c r="N210" i="49"/>
  <c r="N143" i="49"/>
  <c r="N141" i="49" s="1"/>
  <c r="N126" i="49" s="1"/>
  <c r="N125" i="49" s="1"/>
  <c r="N33" i="49"/>
  <c r="J282" i="53"/>
  <c r="J270" i="53" s="1"/>
  <c r="J269" i="53" s="1"/>
  <c r="J268" i="53" s="1"/>
  <c r="J267" i="53" s="1"/>
  <c r="J266" i="53" s="1"/>
  <c r="J265" i="53" s="1"/>
  <c r="J254" i="53" s="1"/>
  <c r="J209" i="53"/>
  <c r="J207" i="53" s="1"/>
  <c r="J200" i="53" s="1"/>
  <c r="J170" i="53" s="1"/>
  <c r="J164" i="53" s="1"/>
  <c r="J143" i="53" s="1"/>
  <c r="J67" i="53" s="1"/>
  <c r="H67" i="53"/>
  <c r="I18" i="53"/>
  <c r="H19" i="53"/>
  <c r="L171" i="49"/>
  <c r="M171" i="49"/>
  <c r="J171" i="49"/>
  <c r="N301" i="49"/>
  <c r="N299" i="49" s="1"/>
  <c r="N297" i="49" s="1"/>
  <c r="N296" i="49" s="1"/>
  <c r="N294" i="49" s="1"/>
  <c r="N291" i="49" s="1"/>
  <c r="N287" i="49" s="1"/>
  <c r="N284" i="49" s="1"/>
  <c r="N272" i="49" s="1"/>
  <c r="N270" i="49" s="1"/>
  <c r="N268" i="49" s="1"/>
  <c r="N267" i="49" s="1"/>
  <c r="N255" i="49" s="1"/>
  <c r="N187" i="49"/>
  <c r="J20" i="53"/>
  <c r="J19" i="53" s="1"/>
  <c r="M67" i="49"/>
  <c r="L67" i="49"/>
  <c r="I67" i="49"/>
  <c r="H67" i="49"/>
  <c r="J67" i="49"/>
  <c r="K67" i="49"/>
  <c r="I18" i="49" l="1"/>
  <c r="H18" i="49"/>
  <c r="K18" i="49"/>
  <c r="M18" i="49"/>
  <c r="L18" i="49"/>
  <c r="H18" i="53"/>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<sst xmlns="http://schemas.openxmlformats.org/spreadsheetml/2006/main" count="5617" uniqueCount="1479">
  <si>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</si>
  <si>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</si>
  <si>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</si>
  <si>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</si>
  <si>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</si>
  <si>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</si>
  <si>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</si>
  <si>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</si>
  <si>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</si>
  <si>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</si>
  <si>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</si>
  <si>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</si>
  <si>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</si>
  <si>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</si>
  <si>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</si>
  <si>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HOSPITAL DR. LEOPOLDO MARTINEZ</t>
  </si>
  <si>
    <t>CEAS</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</si>
  <si>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</si>
  <si>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</si>
  <si>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</si>
  <si>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</si>
  <si>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</si>
  <si>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</si>
  <si>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</si>
  <si>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</si>
  <si>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</si>
  <si>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</si>
  <si>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</si>
  <si>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</si>
  <si>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</si>
  <si>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</si>
  <si>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</si>
  <si>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</si>
  <si>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</si>
  <si>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</si>
  <si>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</si>
  <si>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</si>
  <si>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</si>
  <si>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</si>
  <si>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</si>
  <si>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</si>
  <si>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</si>
  <si>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</si>
  <si>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</si>
  <si>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</si>
  <si>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</si>
  <si>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</si>
  <si>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</si>
  <si>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</si>
  <si>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</si>
  <si>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</si>
  <si>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</si>
  <si>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</si>
  <si>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</si>
  <si>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</si>
  <si>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</si>
  <si>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</si>
  <si>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</si>
  <si>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</si>
  <si>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</si>
  <si>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</si>
  <si>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</si>
  <si>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</si>
  <si>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</si>
  <si>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</si>
  <si>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</si>
  <si>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</si>
  <si>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</si>
  <si>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</si>
  <si>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</si>
  <si>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</si>
  <si>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</si>
  <si>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</si>
  <si>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</si>
  <si>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</si>
  <si>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</si>
  <si>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</si>
  <si>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</si>
  <si>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</si>
  <si>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</si>
  <si>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</si>
  <si>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</si>
  <si>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</si>
  <si>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</si>
  <si>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</si>
  <si>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</si>
  <si>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</si>
  <si>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</si>
  <si>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</si>
  <si>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</si>
  <si>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</si>
  <si>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</si>
  <si>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</si>
  <si>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</si>
  <si>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</si>
  <si>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</si>
  <si>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</si>
  <si>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</si>
  <si>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</si>
  <si>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</si>
  <si>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</si>
  <si>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</si>
  <si>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</si>
  <si>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</si>
  <si>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</si>
  <si>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</si>
  <si>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</si>
  <si>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</si>
  <si>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</si>
  <si>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</si>
  <si>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</si>
  <si>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</si>
  <si>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</si>
  <si>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</si>
  <si>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</si>
  <si>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</si>
  <si>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</si>
  <si>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</si>
  <si>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</si>
  <si>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</si>
  <si>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</si>
  <si>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</si>
  <si>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</si>
  <si>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</si>
  <si>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</si>
  <si>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</si>
  <si>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</si>
  <si>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</si>
  <si>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</si>
  <si>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</si>
  <si>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</si>
  <si>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</si>
  <si>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</si>
  <si>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</si>
  <si>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</si>
  <si>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</si>
  <si>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1.1.1 Niños, niñas y Adolescentes reciben atención médica y servicios de salud basado en protocolos nacionales e internacionales.</t>
  </si>
  <si>
    <t>1.1.1.02</t>
  </si>
  <si>
    <t xml:space="preserve">Reporte de la Planificación familiar en Adolescentes </t>
  </si>
  <si>
    <t>Hospitales que asisten Adolecentes</t>
  </si>
  <si>
    <t>Materno Infantil y Adolescentes</t>
  </si>
  <si>
    <t>1.1.2 Recién nacidos reciben atención medica y servicios de salud neonatal basados en protocolos y normas nacionales e internacionales</t>
  </si>
  <si>
    <t>1.1.2.01</t>
  </si>
  <si>
    <t xml:space="preserve">Monitoreo del registro en línea del Certificado de Nacido Vivo </t>
  </si>
  <si>
    <t>Todos los CEAS donde se producen nacimientos</t>
  </si>
  <si>
    <t>1.2.1 Gestantes reciben atención médica y servicios de salud materna basados en protocolos y normas nacionales e internacionales.</t>
  </si>
  <si>
    <t>1.2.1.01</t>
  </si>
  <si>
    <t>Seguimiento de la  Morbilidad Materna Extrema</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</si>
  <si>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</si>
  <si>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</si>
  <si>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</si>
  <si>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</si>
  <si>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</si>
  <si>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</si>
  <si>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</si>
  <si>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Todos los hospitales regionales, maternos y materno infantil que ofrecen servicios maternos</t>
  </si>
  <si>
    <t>1.5.2 Las víctimas de violencia de género e intrafamiliar reciben atención integral, oportuna y segura en los servicios de salud.</t>
  </si>
  <si>
    <t>1.5.2.01</t>
  </si>
  <si>
    <t>Reporte de estadísticas de los casos de violencia de género e intrafamiliar.</t>
  </si>
  <si>
    <t>Género</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</si>
  <si>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</si>
  <si>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</si>
  <si>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</si>
  <si>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</si>
  <si>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</si>
  <si>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</si>
  <si>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</si>
  <si>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</si>
  <si>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</si>
  <si>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</si>
  <si>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1.7.1 Pacientes reciben medicamentos esenciales para el tratamiento adecuado y oportuno de sus condiciones de salud.</t>
  </si>
  <si>
    <t>1.7.1.01</t>
  </si>
  <si>
    <t>Reunión Comité Farmaco Terapeutico (CFT) Hospitalario y promoción del uso racional de los medicamentos.</t>
  </si>
  <si>
    <t>Medicamentos</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</si>
  <si>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</si>
  <si>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</si>
  <si>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</si>
  <si>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</si>
  <si>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</si>
  <si>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</si>
  <si>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</si>
  <si>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</si>
  <si>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</si>
  <si>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</si>
  <si>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</si>
  <si>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</si>
  <si>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</si>
  <si>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</si>
  <si>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</si>
  <si>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</si>
  <si>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</si>
  <si>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</si>
  <si>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</si>
  <si>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</si>
  <si>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</si>
  <si>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</si>
  <si>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</si>
  <si>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</si>
  <si>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</si>
  <si>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</si>
  <si>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</si>
  <si>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</si>
  <si>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</si>
  <si>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</si>
  <si>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</si>
  <si>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Implementacion de los procesos de bioseguridad hospitalaria</t>
  </si>
  <si>
    <t>Epidemiologia</t>
  </si>
  <si>
    <t>1.8.3.02</t>
  </si>
  <si>
    <t>Elaboración de los planes de mejora a partir de los resultados de evaluacion de procesos de bioseguridad hospitalaria</t>
  </si>
  <si>
    <t>1.8.3.03</t>
  </si>
  <si>
    <t>Seguimiento a los planes de mejora de evaluación de procesos de bioseguridad hospitalaria</t>
  </si>
  <si>
    <t>1.8.3.04</t>
  </si>
  <si>
    <t>Notificación oportuna de las enfermedades bajo vigilancia epidemiológica (Epi 1 y 2)</t>
  </si>
  <si>
    <t>1.8.3.05</t>
  </si>
  <si>
    <t>Implementación del procedimiento de hosteleria hospitalaria</t>
  </si>
  <si>
    <t>Hoteleria</t>
  </si>
  <si>
    <t>1.8.3.06</t>
  </si>
  <si>
    <t>Diagnóstico situacional de la conformación de los comités hospitalarios</t>
  </si>
  <si>
    <t>Subdireccion</t>
  </si>
  <si>
    <t>1.8.3.07</t>
  </si>
  <si>
    <t>Conformacion de los comité Hospitalarios</t>
  </si>
  <si>
    <t>Matriz</t>
  </si>
  <si>
    <t>1.8.3.08</t>
  </si>
  <si>
    <t>Evaluacion de la Metodologia de Gestion Productiva</t>
  </si>
  <si>
    <t>1.8.3.09</t>
  </si>
  <si>
    <t>Plan de mejora a partir de los resultados de la evaluacion de la metodologia de gestion productiva</t>
  </si>
  <si>
    <t>1.8.3.10</t>
  </si>
  <si>
    <t>Seguimiento a los planes de mejora de la MGP</t>
  </si>
  <si>
    <t>1.8.3.11</t>
  </si>
  <si>
    <t>Análisis del comportamiento de las objeciones médicas y administrativas</t>
  </si>
  <si>
    <t>informe</t>
  </si>
  <si>
    <t>Facturacion</t>
  </si>
  <si>
    <t>1.8.3.12</t>
  </si>
  <si>
    <t>Elaboracion de los planes de mejora para la disminucion de las objeciones médicas, administrativas y el incremento de la facturación de los CEAS, en coordinacion de los SRS los centros de salud.</t>
  </si>
  <si>
    <t>1.8.3.13</t>
  </si>
  <si>
    <t>Seguimiento a la ejecución de planes de mejora para la disminucion de las objeciones médicas, administrativas y el incremento de la facturación de los CEAS.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</si>
  <si>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</si>
  <si>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</si>
  <si>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</si>
  <si>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</si>
  <si>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</si>
  <si>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</si>
  <si>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</si>
  <si>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</si>
  <si>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</si>
  <si>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</si>
  <si>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</si>
  <si>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</si>
  <si>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</si>
  <si>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</si>
  <si>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</si>
  <si>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</si>
  <si>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</si>
  <si>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</si>
  <si>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</si>
  <si>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</si>
  <si>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</si>
  <si>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</si>
  <si>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</si>
  <si>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</si>
  <si>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</si>
  <si>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</si>
  <si>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</si>
  <si>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</si>
  <si>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</si>
  <si>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</si>
  <si>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</si>
  <si>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</si>
  <si>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</si>
  <si>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</si>
  <si>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</si>
  <si>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</si>
  <si>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</si>
  <si>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</si>
  <si>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</si>
  <si>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</si>
  <si>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</si>
  <si>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</si>
  <si>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</si>
  <si>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</si>
  <si>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</si>
  <si>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</si>
  <si>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</si>
  <si>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</si>
  <si>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</si>
  <si>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</si>
  <si>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</si>
  <si>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</si>
  <si>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</si>
  <si>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</si>
  <si>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</si>
  <si>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</si>
  <si>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</si>
  <si>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</si>
  <si>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</si>
  <si>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</si>
  <si>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</si>
  <si>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</si>
  <si>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</si>
  <si>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</si>
  <si>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</si>
  <si>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</si>
  <si>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</si>
  <si>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</si>
  <si>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EES</t>
  </si>
  <si>
    <t>Administrativo-Financiero</t>
  </si>
  <si>
    <t>3.1.7.02</t>
  </si>
  <si>
    <t xml:space="preserve">Registro de Activos en el Sistema de Administracion de Bienes (SIAB) </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</si>
  <si>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</si>
  <si>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</si>
  <si>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</si>
  <si>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</si>
  <si>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</si>
  <si>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</si>
  <si>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</si>
  <si>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</si>
  <si>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</si>
  <si>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</si>
  <si>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</si>
  <si>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verificación y formulario de  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</si>
  <si>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</si>
  <si>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</si>
  <si>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</si>
  <si>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</si>
  <si>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</si>
  <si>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r>
      <t xml:space="preserve">Informe 
</t>
    </r>
    <r>
      <rPr>
        <b/>
        <sz val="10"/>
        <color theme="1"/>
        <rFont val="Calibri"/>
        <family val="2"/>
        <scheme val="minor"/>
      </rPr>
      <t>(EES donde aplique)</t>
    </r>
  </si>
  <si>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</si>
  <si>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</si>
  <si>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</si>
  <si>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</si>
  <si>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</si>
  <si>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</si>
  <si>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</si>
  <si>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</si>
  <si>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</si>
  <si>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</si>
  <si>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</si>
  <si>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r>
      <t xml:space="preserve">Reporte de los mantenimientos de equipos y calibración de cabinas.
</t>
    </r>
    <r>
      <rPr>
        <b/>
        <sz val="10"/>
        <color theme="1"/>
        <rFont val="Calibri"/>
        <family val="2"/>
        <scheme val="minor"/>
      </rPr>
      <t>(EES donde aplique)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</si>
  <si>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</si>
  <si>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</si>
  <si>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</si>
  <si>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</si>
  <si>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</si>
  <si>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</si>
  <si>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</si>
  <si>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</si>
  <si>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</si>
  <si>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</si>
  <si>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</si>
  <si>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</si>
  <si>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</si>
  <si>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</si>
  <si>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</si>
  <si>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</si>
  <si>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</si>
  <si>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</si>
  <si>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</si>
  <si>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</si>
  <si>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</si>
  <si>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</si>
  <si>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</si>
  <si>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</si>
  <si>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</si>
  <si>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</si>
  <si>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</si>
  <si>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</si>
  <si>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</si>
  <si>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</si>
  <si>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</si>
  <si>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</si>
  <si>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</si>
  <si>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</si>
  <si>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</si>
  <si>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</si>
  <si>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</si>
  <si>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</si>
  <si>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</si>
  <si>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</si>
  <si>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</si>
  <si>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</si>
  <si>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</si>
  <si>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t>
  </si>
  <si>
    <r>
      <t>Formulario</t>
    </r>
    <r>
      <rPr>
        <b/>
        <strike/>
        <sz val="10"/>
        <color rgb="FF000000"/>
        <rFont val="Calibri"/>
        <family val="2"/>
        <scheme val="minor"/>
      </rPr>
      <t>s</t>
    </r>
    <r>
      <rPr>
        <b/>
        <sz val="10"/>
        <color rgb="FF000000"/>
        <rFont val="Calibri"/>
        <family val="2"/>
        <scheme val="minor"/>
      </rPr>
      <t> completado</t>
    </r>
    <r>
      <rPr>
        <b/>
        <strike/>
        <sz val="10"/>
        <color rgb="FF000000"/>
        <rFont val="Calibri"/>
        <family val="2"/>
        <scheme val="minor"/>
      </rPr>
      <t>s</t>
    </r>
  </si>
  <si>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</si>
  <si>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</si>
  <si>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</si>
  <si>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Plan de mejora elaborado</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</si>
  <si>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</si>
  <si>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</si>
  <si>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</si>
  <si>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</si>
  <si>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</si>
  <si>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</si>
  <si>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</si>
  <si>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3.2.3.05</t>
  </si>
  <si>
    <t>Limpieza y desinfección de la cisterna y/o red de distribución de agua del establecimiento</t>
  </si>
  <si>
    <t>Fotografias del proceso, constancia de servicio recibido, en caso de terceros</t>
  </si>
  <si>
    <t>3.2.3.06</t>
  </si>
  <si>
    <t xml:space="preserve">Registro y análisis de eventos adversos: IAAS, caída de pacientes, errores de medicación, relacionados a cirugía, transfusiones, embarazo, parto y puerperio. </t>
  </si>
  <si>
    <t>Formularios completados</t>
  </si>
  <si>
    <t>3.2.3.07</t>
  </si>
  <si>
    <t>Capacitación a personal de servicios generales en higiene de manos, uso de EPP y gestión de desechos.</t>
  </si>
  <si>
    <t xml:space="preserve">Listado de participantes </t>
  </si>
  <si>
    <t>3.2.3.08</t>
  </si>
  <si>
    <t>Capacitación a personal médico, enfermería y laboratorio en higiene de manos, uso de EPP y gestión de desechos.</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</si>
  <si>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</si>
  <si>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</si>
  <si>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</si>
  <si>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</si>
  <si>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</si>
  <si>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</si>
  <si>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</si>
  <si>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</si>
  <si>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</si>
  <si>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</si>
  <si>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</si>
  <si>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</si>
  <si>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</si>
  <si>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</si>
  <si>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</si>
  <si>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</si>
  <si>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</si>
  <si>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</si>
  <si>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</si>
  <si>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</si>
  <si>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</si>
  <si>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</si>
  <si>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</si>
  <si>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</si>
  <si>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El RAI es el responsable de crear y actualizar la Resolución de Información Clasificada.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</si>
  <si>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</si>
  <si>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</si>
  <si>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</si>
  <si>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</si>
  <si>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</si>
  <si>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</si>
  <si>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</si>
  <si>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</si>
  <si>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Autoevaluación del desempeño hospitalario del SISCOMPRA y elaboración de un plan de mejora conforme hallazgos</t>
  </si>
  <si>
    <t>Solo aplica a hospitales que tienen SECP</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</si>
  <si>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</si>
  <si>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</si>
  <si>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</si>
  <si>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</si>
  <si>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</si>
  <si>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</si>
  <si>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3.8.1.02</t>
  </si>
  <si>
    <t>Ejecución de planes de mejora resultados de la evaluación de control interno aplicada.</t>
  </si>
  <si>
    <t>Soportes de la ejecución</t>
  </si>
  <si>
    <t>Hospitales bajo seguimiento en el SISMAP Salud</t>
  </si>
  <si>
    <t>3.8.1.03</t>
  </si>
  <si>
    <t>Remisión reporte comportamiento de indicadores financieros en seguimiento (disminución de deuda, eficientización de la nómina e incremento de captación recursos directos)..</t>
  </si>
  <si>
    <t>3.8.1.04</t>
  </si>
  <si>
    <t xml:space="preserve">Ejecución de fondos del anticipo financiero  en los plazos establecidos. </t>
  </si>
  <si>
    <t>Formulario de recepción expediente de rendición de cuenta  de anticipo financiero</t>
  </si>
  <si>
    <t>3.8.1.05</t>
  </si>
  <si>
    <t>Tramitación oportuna ante la ORS de los registros de firmas en cuentas bancarias a nuevos directores y administradores.</t>
  </si>
  <si>
    <t>Oficio de solicitud</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</si>
  <si>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</si>
  <si>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</si>
  <si>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</si>
  <si>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</si>
  <si>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</si>
  <si>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</si>
  <si>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</si>
  <si>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</si>
  <si>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</si>
  <si>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</si>
  <si>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</si>
  <si>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</si>
  <si>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</si>
  <si>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</si>
  <si>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</si>
  <si>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</si>
  <si>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</si>
  <si>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</si>
  <si>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</si>
  <si>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</si>
  <si>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</si>
  <si>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</si>
  <si>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</si>
  <si>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</si>
  <si>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</si>
  <si>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</si>
  <si>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</si>
  <si>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</si>
  <si>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</si>
  <si>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</si>
  <si>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</si>
  <si>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Venta de Servicios</t>
  </si>
  <si>
    <t>Programación de Insumos</t>
  </si>
  <si>
    <t>Donaciones</t>
  </si>
  <si>
    <t>ID_Dependendencia</t>
  </si>
  <si>
    <t>POA</t>
  </si>
  <si>
    <t>SRS</t>
  </si>
  <si>
    <t>AREA</t>
  </si>
  <si>
    <t>TIPO</t>
  </si>
  <si>
    <t>Código_Actividad</t>
  </si>
  <si>
    <t>Actividad</t>
  </si>
  <si>
    <t>Insumos</t>
  </si>
  <si>
    <t>Descripción</t>
  </si>
  <si>
    <t>Cantidad de Insumos</t>
  </si>
  <si>
    <t>Precio Unitario</t>
  </si>
  <si>
    <t>Valor Total</t>
  </si>
  <si>
    <t>Código Presupuestario</t>
  </si>
  <si>
    <t>Fuente de Financiamiento</t>
  </si>
  <si>
    <t/>
  </si>
  <si>
    <t>Alimentos y bebidas para personas</t>
  </si>
  <si>
    <t>Refrigerio tipo Buffet p/12 personas (4 Variedades, Desechables Transparentes, Jugo Natural, Servilletas, Hielo)</t>
  </si>
  <si>
    <t>Almuerzo tipo Buffet para 20 personas (Cristalería, Cubertería, Servilletas, Jugo, Café)</t>
  </si>
  <si>
    <t>Almuerzo tipo Buffet para 10 personas (Cristaleria, Cuberteria, Servilletas, Jugo)</t>
  </si>
  <si>
    <t>Estimación de Ingresos</t>
  </si>
  <si>
    <t>Servicio Regional de Salud:</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</si>
  <si>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</si>
  <si>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</si>
  <si>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</si>
  <si>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</si>
  <si>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</si>
  <si>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</si>
  <si>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</si>
  <si>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</si>
  <si>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</si>
  <si>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</si>
  <si>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</si>
  <si>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</si>
  <si>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</si>
  <si>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</si>
  <si>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</si>
  <si>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</si>
  <si>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</si>
  <si>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</si>
  <si>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</si>
  <si>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</si>
  <si>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</si>
  <si>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</si>
  <si>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</si>
  <si>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</si>
  <si>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</si>
  <si>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</si>
  <si>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</si>
  <si>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</si>
  <si>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</si>
  <si>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</si>
  <si>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</si>
  <si>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</si>
  <si>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</si>
  <si>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</si>
  <si>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REGION HIGUAMO:</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</si>
  <si>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</si>
  <si>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</si>
  <si>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</si>
  <si>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</si>
  <si>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</si>
  <si>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</si>
  <si>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</si>
  <si>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</si>
  <si>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</si>
  <si>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</si>
  <si>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</si>
  <si>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</si>
  <si>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</si>
  <si>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</si>
  <si>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</si>
  <si>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</si>
  <si>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</si>
  <si>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</si>
  <si>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</si>
  <si>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</si>
  <si>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</si>
  <si>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</si>
  <si>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</si>
  <si>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</si>
  <si>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</si>
  <si>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</si>
  <si>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</si>
  <si>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</si>
  <si>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</si>
  <si>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</si>
  <si>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</si>
  <si>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</si>
  <si>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</si>
  <si>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</si>
  <si>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</si>
  <si>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</si>
  <si>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</si>
  <si>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</si>
  <si>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</si>
  <si>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</si>
  <si>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</si>
  <si>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</si>
  <si>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</si>
  <si>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</si>
  <si>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</si>
  <si>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</si>
  <si>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</si>
  <si>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</si>
  <si>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</si>
  <si>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</si>
  <si>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</si>
  <si>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</si>
  <si>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</si>
  <si>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</si>
  <si>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</si>
  <si>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</si>
  <si>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</si>
  <si>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</si>
  <si>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</si>
  <si>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</si>
  <si>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</si>
  <si>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</si>
  <si>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</si>
  <si>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</si>
  <si>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</si>
  <si>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</si>
  <si>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</si>
  <si>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</si>
  <si>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</si>
  <si>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</si>
  <si>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</si>
  <si>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</si>
  <si>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</si>
  <si>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</si>
  <si>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</si>
  <si>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</si>
  <si>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</si>
  <si>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</si>
  <si>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</si>
  <si>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</si>
  <si>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</si>
  <si>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</si>
  <si>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</si>
  <si>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</si>
  <si>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</si>
  <si>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</si>
  <si>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</si>
  <si>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</si>
  <si>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</si>
  <si>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</si>
  <si>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</si>
  <si>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</si>
  <si>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</si>
  <si>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</si>
  <si>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</si>
  <si>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</si>
  <si>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</si>
  <si>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</si>
  <si>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</si>
  <si>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</si>
  <si>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</si>
  <si>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</si>
  <si>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</si>
  <si>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</si>
  <si>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</si>
  <si>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</si>
  <si>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</si>
  <si>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</si>
  <si>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</si>
  <si>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</si>
  <si>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</si>
  <si>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</si>
  <si>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</si>
  <si>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</si>
  <si>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</si>
  <si>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</si>
  <si>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</si>
  <si>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</si>
  <si>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</si>
  <si>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</si>
  <si>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</si>
  <si>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</si>
  <si>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</si>
  <si>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</si>
  <si>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</si>
  <si>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</si>
  <si>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</si>
  <si>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</si>
  <si>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</si>
  <si>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</si>
  <si>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</si>
  <si>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</si>
  <si>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</si>
  <si>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</si>
  <si>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</si>
  <si>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</si>
  <si>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</si>
  <si>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</si>
  <si>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</si>
  <si>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</si>
  <si>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</si>
  <si>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</si>
  <si>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</si>
  <si>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</si>
  <si>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</si>
  <si>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</si>
  <si>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</si>
  <si>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</si>
  <si>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</si>
  <si>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</si>
  <si>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</si>
  <si>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</si>
  <si>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</si>
  <si>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</si>
  <si>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</si>
  <si>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</si>
  <si>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</si>
  <si>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</si>
  <si>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</si>
  <si>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</si>
  <si>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</si>
  <si>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</si>
  <si>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</si>
  <si>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</si>
  <si>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</si>
  <si>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</si>
  <si>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</si>
  <si>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</si>
  <si>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</si>
  <si>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</si>
  <si>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</si>
  <si>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</si>
  <si>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</si>
  <si>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</si>
  <si>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</si>
  <si>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</si>
  <si>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</si>
  <si>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</si>
  <si>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</si>
  <si>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</si>
  <si>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</si>
  <si>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</si>
  <si>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</si>
  <si>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</si>
  <si>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</si>
  <si>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</si>
  <si>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</si>
  <si>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</si>
  <si>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</si>
  <si>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</si>
  <si>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</si>
  <si>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</si>
  <si>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</si>
  <si>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</si>
  <si>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</si>
  <si>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</si>
  <si>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</si>
  <si>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</si>
  <si>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</si>
  <si>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</si>
  <si>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</si>
  <si>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</si>
  <si>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</si>
  <si>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</si>
  <si>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</si>
  <si>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</si>
  <si>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</si>
  <si>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</si>
  <si>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</si>
  <si>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</si>
  <si>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</si>
  <si>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</si>
  <si>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</si>
  <si>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</si>
  <si>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</si>
  <si>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</si>
  <si>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</si>
  <si>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</si>
  <si>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</si>
  <si>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</si>
  <si>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</si>
  <si>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</si>
  <si>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</si>
  <si>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</si>
  <si>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</si>
  <si>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</si>
  <si>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</si>
  <si>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</si>
  <si>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</si>
  <si>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</si>
  <si>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</si>
  <si>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</si>
  <si>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</si>
  <si>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</si>
  <si>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</si>
  <si>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</si>
  <si>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</si>
  <si>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</si>
  <si>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</si>
  <si>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</si>
  <si>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</si>
  <si>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</si>
  <si>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</si>
  <si>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</si>
  <si>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</si>
  <si>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</si>
  <si>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</si>
  <si>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</si>
  <si>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</si>
  <si>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</si>
  <si>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</si>
  <si>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</si>
  <si>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</si>
  <si>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</si>
  <si>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</si>
  <si>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</si>
  <si>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</si>
  <si>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</si>
  <si>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</si>
  <si>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</si>
  <si>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</si>
  <si>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</si>
  <si>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</si>
  <si>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</si>
  <si>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</si>
  <si>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</si>
  <si>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</si>
  <si>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 xml:space="preserve"> </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</si>
  <si>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</si>
  <si>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</si>
  <si>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</si>
  <si>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</si>
  <si>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</si>
  <si>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</si>
  <si>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</si>
  <si>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CODIGO PRESUPUESTARIO</t>
  </si>
  <si>
    <t>lsAcabadosTextiles</t>
  </si>
  <si>
    <t>Manteles en encajes para bandejas grandes (rectangulares)</t>
  </si>
  <si>
    <t>unidad</t>
  </si>
  <si>
    <t>2.3.2.2.01</t>
  </si>
  <si>
    <t>Manteles en encajes para bandejas pequeñas (rectangulares)</t>
  </si>
  <si>
    <t>lsAlimentosyBebidas</t>
  </si>
  <si>
    <t>2.3.1.1.01</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</si>
  <si>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</si>
  <si>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</si>
  <si>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</si>
  <si>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</si>
  <si>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</si>
  <si>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</si>
  <si>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</si>
  <si>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</si>
  <si>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</si>
  <si>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</si>
  <si>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</si>
  <si>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</si>
  <si>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</si>
  <si>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</si>
  <si>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</si>
  <si>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</si>
  <si>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</si>
  <si>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</si>
  <si>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</si>
  <si>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</si>
  <si>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</si>
  <si>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</si>
  <si>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</si>
  <si>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</si>
  <si>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</si>
  <si>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</si>
  <si>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</si>
  <si>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</si>
  <si>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</si>
  <si>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</si>
  <si>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</si>
  <si>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</si>
  <si>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</si>
  <si>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</si>
  <si>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</si>
  <si>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</si>
  <si>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</si>
  <si>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</si>
  <si>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</si>
  <si>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</si>
  <si>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</si>
  <si>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</si>
  <si>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</si>
  <si>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</si>
  <si>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</si>
  <si>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</si>
  <si>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</si>
  <si>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</si>
  <si>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</si>
  <si>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</si>
  <si>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</si>
  <si>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</si>
  <si>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</si>
  <si>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</si>
  <si>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</si>
  <si>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</si>
  <si>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</si>
  <si>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</si>
  <si>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</si>
  <si>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</si>
  <si>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</si>
  <si>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</si>
  <si>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</si>
  <si>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</si>
  <si>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</si>
  <si>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</si>
  <si>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</si>
  <si>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</si>
  <si>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</si>
  <si>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</si>
  <si>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</si>
  <si>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</si>
  <si>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</si>
  <si>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</si>
  <si>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</si>
  <si>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</si>
  <si>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</si>
  <si>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</si>
  <si>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</si>
  <si>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</si>
  <si>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</si>
  <si>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</si>
  <si>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</si>
  <si>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</si>
  <si>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</si>
  <si>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</si>
  <si>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</si>
  <si>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</si>
  <si>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</si>
  <si>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</si>
  <si>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</si>
  <si>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</si>
  <si>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</si>
  <si>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</si>
  <si>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</si>
  <si>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</si>
  <si>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</si>
  <si>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</si>
  <si>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</si>
  <si>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</si>
  <si>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</si>
  <si>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</si>
  <si>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</si>
  <si>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</si>
  <si>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</si>
  <si>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</si>
  <si>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</si>
  <si>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</si>
  <si>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</si>
  <si>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</si>
  <si>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</si>
  <si>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</si>
  <si>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</si>
  <si>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</si>
  <si>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</si>
  <si>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</si>
  <si>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</si>
  <si>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</si>
  <si>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</si>
  <si>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</si>
  <si>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</si>
  <si>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</si>
  <si>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</si>
  <si>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</si>
  <si>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</si>
  <si>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</si>
  <si>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</si>
  <si>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</si>
  <si>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</si>
  <si>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</si>
  <si>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</si>
  <si>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</si>
  <si>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</si>
  <si>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</si>
  <si>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</si>
  <si>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</si>
  <si>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</si>
  <si>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</si>
  <si>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</si>
  <si>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</si>
  <si>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</si>
  <si>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</si>
  <si>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</si>
  <si>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</si>
  <si>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</si>
  <si>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</si>
  <si>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</si>
  <si>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</si>
  <si>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</si>
  <si>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</si>
  <si>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</si>
  <si>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</si>
  <si>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</si>
  <si>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</si>
  <si>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</si>
  <si>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</si>
  <si>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</si>
  <si>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</si>
  <si>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</si>
  <si>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</si>
  <si>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</si>
  <si>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</si>
  <si>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</si>
  <si>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</si>
  <si>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</si>
  <si>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</si>
  <si>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</si>
  <si>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</si>
  <si>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</si>
  <si>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</si>
  <si>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</si>
  <si>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</si>
  <si>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</si>
  <si>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</si>
  <si>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</si>
  <si>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</si>
  <si>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</si>
  <si>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</si>
  <si>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</si>
  <si>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</si>
  <si>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</si>
  <si>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</si>
  <si>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</si>
  <si>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</si>
  <si>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</si>
  <si>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</si>
  <si>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</si>
  <si>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</si>
  <si>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</si>
  <si>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</si>
  <si>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</si>
  <si>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</si>
  <si>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</si>
  <si>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</si>
  <si>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</si>
  <si>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</si>
  <si>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</si>
  <si>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</si>
  <si>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</si>
  <si>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</si>
  <si>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</si>
  <si>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</si>
  <si>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</si>
  <si>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</si>
  <si>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</si>
  <si>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</si>
  <si>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</si>
  <si>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</si>
  <si>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</si>
  <si>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</si>
  <si>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</si>
  <si>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</si>
  <si>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</si>
  <si>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</si>
  <si>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</si>
  <si>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</si>
  <si>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</si>
  <si>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</si>
  <si>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</si>
  <si>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</si>
  <si>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</si>
  <si>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</si>
  <si>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</si>
  <si>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</si>
  <si>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</si>
  <si>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</si>
  <si>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</si>
  <si>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</si>
  <si>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</si>
  <si>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</si>
  <si>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</si>
  <si>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</si>
  <si>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</si>
  <si>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</si>
  <si>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</si>
  <si>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</si>
  <si>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</si>
  <si>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</si>
  <si>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</si>
  <si>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</si>
  <si>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</si>
  <si>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</si>
  <si>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</si>
  <si>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</si>
  <si>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</si>
  <si>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</si>
  <si>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</si>
  <si>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</si>
  <si>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</si>
  <si>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</si>
  <si>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</si>
  <si>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</si>
  <si>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</si>
  <si>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</si>
  <si>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</si>
  <si>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</si>
  <si>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</si>
  <si>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</si>
  <si>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</si>
  <si>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</si>
  <si>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</si>
  <si>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</si>
  <si>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</si>
  <si>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</si>
  <si>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</si>
  <si>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</si>
  <si>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</si>
  <si>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</si>
  <si>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</si>
  <si>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</si>
  <si>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</si>
  <si>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</si>
  <si>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</si>
  <si>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</si>
  <si>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</si>
  <si>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</si>
  <si>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</si>
  <si>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</si>
  <si>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</si>
  <si>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</si>
  <si>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</si>
  <si>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</si>
  <si>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</si>
  <si>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</si>
  <si>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</si>
  <si>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</si>
  <si>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</si>
  <si>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</si>
  <si>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</si>
  <si>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</si>
  <si>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</si>
  <si>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</si>
  <si>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</si>
  <si>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</si>
  <si>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</si>
  <si>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</si>
  <si>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</si>
  <si>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</si>
  <si>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</si>
  <si>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</si>
  <si>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</si>
  <si>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</si>
  <si>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</si>
  <si>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</si>
  <si>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</si>
  <si>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</si>
  <si>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</si>
  <si>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</si>
  <si>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</si>
  <si>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</si>
  <si>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</si>
  <si>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</si>
  <si>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</si>
  <si>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</si>
  <si>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</si>
  <si>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</si>
  <si>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</si>
  <si>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</si>
  <si>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</si>
  <si>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</si>
  <si>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</si>
  <si>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</si>
  <si>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</si>
  <si>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</si>
  <si>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</si>
  <si>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</si>
  <si>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</si>
  <si>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</si>
  <si>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</si>
  <si>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</si>
  <si>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</si>
  <si>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</si>
  <si>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</si>
  <si>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</si>
  <si>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</si>
  <si>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</si>
  <si>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</si>
  <si>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</si>
  <si>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</si>
  <si>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</si>
  <si>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</si>
  <si>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</si>
  <si>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</si>
  <si>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</si>
  <si>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</si>
  <si>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</si>
  <si>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</si>
  <si>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</si>
  <si>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</si>
  <si>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</si>
  <si>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</si>
  <si>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</si>
  <si>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</si>
  <si>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</si>
  <si>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</si>
  <si>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</si>
  <si>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</si>
  <si>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</si>
  <si>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</si>
  <si>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</si>
  <si>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</si>
  <si>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</si>
  <si>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</si>
  <si>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</si>
  <si>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</si>
  <si>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</si>
  <si>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</si>
  <si>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</si>
  <si>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</si>
  <si>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</si>
  <si>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</si>
  <si>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</si>
  <si>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</si>
  <si>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</si>
  <si>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</si>
  <si>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</si>
  <si>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</si>
  <si>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</si>
  <si>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</si>
  <si>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</si>
  <si>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</si>
  <si>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</si>
  <si>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</si>
  <si>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</si>
  <si>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</si>
  <si>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</si>
  <si>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</si>
  <si>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</si>
  <si>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</si>
  <si>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</si>
  <si>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</si>
  <si>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</si>
  <si>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</si>
  <si>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</si>
  <si>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</si>
  <si>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</si>
  <si>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</si>
  <si>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</si>
  <si>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</si>
  <si>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</si>
  <si>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</si>
  <si>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</si>
  <si>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</si>
  <si>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</si>
  <si>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</si>
  <si>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</si>
  <si>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</si>
  <si>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</si>
  <si>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</si>
  <si>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</si>
  <si>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</si>
  <si>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</si>
  <si>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</si>
  <si>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</si>
  <si>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</si>
  <si>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</si>
  <si>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</si>
  <si>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</si>
  <si>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</si>
  <si>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</si>
  <si>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</si>
  <si>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</si>
  <si>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</si>
  <si>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</si>
  <si>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</si>
  <si>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</si>
  <si>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</si>
  <si>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</si>
  <si>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</si>
  <si>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</si>
  <si>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</si>
  <si>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</si>
  <si>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</si>
  <si>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</si>
  <si>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</si>
  <si>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</si>
  <si>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</si>
  <si>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</si>
  <si>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</si>
  <si>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</si>
  <si>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</si>
  <si>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</si>
  <si>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</si>
  <si>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</si>
  <si>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</si>
  <si>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</si>
  <si>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</si>
  <si>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</si>
  <si>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</si>
  <si>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</si>
  <si>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</si>
  <si>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</si>
  <si>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</si>
  <si>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</si>
  <si>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</si>
  <si>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</si>
  <si>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</si>
  <si>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</si>
  <si>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</si>
  <si>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</si>
  <si>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</si>
  <si>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</si>
  <si>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</si>
  <si>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</si>
  <si>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</si>
  <si>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</si>
  <si>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</si>
  <si>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</si>
  <si>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</si>
  <si>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</si>
  <si>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</si>
  <si>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</si>
  <si>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</si>
  <si>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</si>
  <si>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</si>
  <si>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</si>
  <si>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</si>
  <si>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</si>
  <si>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</si>
  <si>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</si>
  <si>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</si>
  <si>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</si>
  <si>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</si>
  <si>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</si>
  <si>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</si>
  <si>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</si>
  <si>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</si>
  <si>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</si>
  <si>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</si>
  <si>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</si>
  <si>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</si>
  <si>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</si>
  <si>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</si>
  <si>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</si>
  <si>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</si>
  <si>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</si>
  <si>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</si>
  <si>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</si>
  <si>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</si>
  <si>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</si>
  <si>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</si>
  <si>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</si>
  <si>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</si>
  <si>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</si>
  <si>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</si>
  <si>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</si>
  <si>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</si>
  <si>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</si>
  <si>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</si>
  <si>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</si>
  <si>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</si>
  <si>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</si>
  <si>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</si>
  <si>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</si>
  <si>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</si>
  <si>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</si>
  <si>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</si>
  <si>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</si>
  <si>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</si>
  <si>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</si>
  <si>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</si>
  <si>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</si>
  <si>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</si>
  <si>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</si>
  <si>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</si>
  <si>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</si>
  <si>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</si>
  <si>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</si>
  <si>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</si>
  <si>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</si>
  <si>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</si>
  <si>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</si>
  <si>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</si>
  <si>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</si>
  <si>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</si>
  <si>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</si>
  <si>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</si>
  <si>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</si>
  <si>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</si>
  <si>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</si>
  <si>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</si>
  <si>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</si>
  <si>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</si>
  <si>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</si>
  <si>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</si>
  <si>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</si>
  <si>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</si>
  <si>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</si>
  <si>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</si>
  <si>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</si>
  <si>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</si>
  <si>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</si>
  <si>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</si>
  <si>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</si>
  <si>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</si>
  <si>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</si>
  <si>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</si>
  <si>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</si>
  <si>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</si>
  <si>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</si>
  <si>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</si>
  <si>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</si>
  <si>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</si>
  <si>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</si>
  <si>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</si>
  <si>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</si>
  <si>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</si>
  <si>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</si>
  <si>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</si>
  <si>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</si>
  <si>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</si>
  <si>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</si>
  <si>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</si>
  <si>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</si>
  <si>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</si>
  <si>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</si>
  <si>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</si>
  <si>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</si>
  <si>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</si>
  <si>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</si>
  <si>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</si>
  <si>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</si>
  <si>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</si>
  <si>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</si>
  <si>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</si>
  <si>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</si>
  <si>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</si>
  <si>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</si>
  <si>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</si>
  <si>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</si>
  <si>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</si>
  <si>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</si>
  <si>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</si>
  <si>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</si>
  <si>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</si>
  <si>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</si>
  <si>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</si>
  <si>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</si>
  <si>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</si>
  <si>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</si>
  <si>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</si>
  <si>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</si>
  <si>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</si>
  <si>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</si>
  <si>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</si>
  <si>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</si>
  <si>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</si>
  <si>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</si>
  <si>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</si>
  <si>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</si>
  <si>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</si>
  <si>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</si>
  <si>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</si>
  <si>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</si>
  <si>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</si>
  <si>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</si>
  <si>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</si>
  <si>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</si>
  <si>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Limpieza y desinfección semestral o, como mínimo, anual y de manera inmediata si se detecta:
- Presencia de sedimentos o suciedad visible.
- Resultados microbiológicos con patógenos indicadores (ej. E. coli, coliformes totales, Pseudomonas).
- Reparaciones o interrupciones prolongadas en el suministro de agua.</t>
  </si>
  <si>
    <t>Formulario de registro compartido por PCR y Formularios de reportes y acción preventiva de eventos adversos (DGCSS-FO-071)</t>
  </si>
  <si>
    <t>OJO Evidencia SISMAP</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</si>
  <si>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semestral). El informe deberá incluir las medidas correctivas aplicadas ante desviaciones o contaminaciones detectadas y la última fecha de limpieza y desinfección de cisterna y/o red de distribución de agua. OJO: EVIDENCIA SISMAP</t>
  </si>
  <si>
    <t>2.1.1.09</t>
  </si>
  <si>
    <t>2.1.1.10</t>
  </si>
  <si>
    <t>2.1.1.11</t>
  </si>
  <si>
    <t>2.1.1.12</t>
  </si>
  <si>
    <t>2.1.1.13</t>
  </si>
  <si>
    <t>2.1.1.14</t>
  </si>
  <si>
    <t>2.1.1.15</t>
  </si>
  <si>
    <t>Implementación del Sistema de Seguridad y Salud en la Administración Pública (SISTAP).</t>
  </si>
  <si>
    <t xml:space="preserve">Informes de seguimiento con el acuse de recibido de salud ocupacional sede central. Nombramiento Médicos Ocupacionales y/o Familiares. </t>
  </si>
  <si>
    <t>Recursos Humanos )RRHH)</t>
  </si>
  <si>
    <t xml:space="preserve">Evaluación, seguimiento del personal con licencias recurrentes y los enviados a auditoria médica . </t>
  </si>
  <si>
    <t xml:space="preserve">Informe especificando el estatus del proceso, Notificación al colaborador indicando el tiempo a cumplir del proceso.  (Nombramientos Médicos Ocupacionales). </t>
  </si>
  <si>
    <t>Elaboración de reporte y seguimiento de incidentes laborales.</t>
  </si>
  <si>
    <t xml:space="preserve"> Reporte y matriz  estandarizado con acuse de recibido de salud ocupacional. </t>
  </si>
  <si>
    <t>Registro de subsidio por enfermedad común.</t>
  </si>
  <si>
    <t xml:space="preserve">Matriz, reporte del registro  SISALRIL. </t>
  </si>
  <si>
    <t xml:space="preserve">Remisión de  la documentación (Copia de cédula, matriz de no vacaciones, certificación de vacaciones, acción de personal dentro del plazo de 5 días a partir de la notificación. </t>
  </si>
  <si>
    <t xml:space="preserve">Remisión de  la documentación siguiente dentro del plazo de 5 días a partir de la notificación Entregados a Relaciones Laborales. </t>
  </si>
  <si>
    <t xml:space="preserve">Seguimiento al  registro y control de solicitudes de Seguros Médicos Dependientes adicionales  (Seguros Padres). </t>
  </si>
  <si>
    <t xml:space="preserve">Correos, informes de solicitudes realizadas. </t>
  </si>
  <si>
    <t xml:space="preserve">Reporte  trimestral de la dotación de acuerdo a las estructuras aprobadas del establecimientos. </t>
  </si>
  <si>
    <t>Reporte consolidado (fisico y digital en formato de Excel).</t>
  </si>
  <si>
    <t>1.1.1.01</t>
  </si>
  <si>
    <t>Reporte de casos niños asistidos por violencia.</t>
  </si>
  <si>
    <t>Dr. Toribio Bencosme, Dr. Ricardo Limardo, Dr. Pedro Emilio de Marchena, Inmaculada Concepción, Pascasio Toribio Piantini, Dr. Antonio Yapour Heded, Dr. Leopoldo Pou, Matias Ramón Mella, Padre Fantino, Santiago Rodriguez, Nuestra Señora de Regla, San José, San Bartolomé, General Melenciano, Elio Fiallo, Rosa Duarte, Dr. Angel Contreras, Dr. Leopoldo Martinez, Dr. Teofilo Hernandez</t>
  </si>
  <si>
    <t>Registro Sala Situacional/ Formulario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</si>
</sst>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Red]#,##0.00"/>
  </numFmts>
  <fonts count="57">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color rgb="FFFF0000"/>
      <name val="Calibri"/>
      <family val="2"/>
      <scheme val="minor"/>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trike/>
      <sz val="10"/>
      <color rgb="FF000000"/>
      <name val="Calibri"/>
      <family val="2"/>
      <scheme val="minor"/>
    </font>
    <font>
      <sz val="8"/>
      <name val="Arial"/>
      <family val="2"/>
    </font>
    <font>
      <sz val="10"/>
      <color rgb="FF000000"/>
      <name val="Calibri"/>
      <family val="2"/>
    </font>
    <font>
      <sz val="11"/>
      <color theme="1"/>
      <name val="Rockwell"/>
      <family val="1"/>
    </font>
    <font>
      <sz val="10"/>
      <color theme="1"/>
      <name val="Tw Cen MT"/>
      <family val="2"/>
    </font>
    <font>
      <sz val="10"/>
      <name val="Tw Cen MT"/>
      <family val="2"/>
    </font>
  </fonts>
  <fills count="4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0070C0"/>
        <bgColor indexed="64"/>
      </patternFill>
    </fill>
    <fill>
      <patternFill patternType="solid">
        <fgColor rgb="FFFFFFFF"/>
        <bgColor indexed="64"/>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2" fillId="0" borderId="0"/>
    <xf numFmtId="164" fontId="44" fillId="0" borderId="0" applyFont="0" applyFill="0" applyBorder="0" applyAlignment="0" applyProtection="0"/>
    <xf numFmtId="0" fontId="1" fillId="0" borderId="0"/>
  </cellStyleXfs>
  <cellXfs count="514">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5" fontId="17"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165" fontId="16" fillId="14" borderId="7" xfId="1" applyNumberFormat="1" applyFont="1" applyFill="1" applyBorder="1" applyAlignment="1" applyProtection="1">
      <alignment vertical="top"/>
      <protection hidden="1"/>
    </xf>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5" fontId="16" fillId="15" borderId="7" xfId="1" applyNumberFormat="1" applyFont="1" applyFill="1" applyBorder="1" applyAlignment="1" applyProtection="1">
      <alignment horizontal="right" vertical="top"/>
      <protection hidden="1"/>
    </xf>
    <xf numFmtId="165" fontId="16" fillId="14"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164"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164"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164"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164"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164"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164"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164"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164"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164"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164"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164"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164"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164"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164"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164"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164"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164"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164"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164"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164"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164"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164"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164"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164"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164"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164" fontId="32" fillId="6" borderId="24"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1" fontId="9" fillId="3" borderId="7" xfId="0" applyNumberFormat="1" applyFont="1" applyFill="1" applyBorder="1" applyAlignment="1">
      <alignment horizontal="center"/>
    </xf>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5"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5"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5"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165" fontId="16" fillId="9" borderId="7" xfId="1" applyNumberFormat="1" applyFont="1" applyFill="1" applyBorder="1" applyAlignment="1" applyProtection="1">
      <alignment vertical="center"/>
    </xf>
    <xf numFmtId="165"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5" fontId="16" fillId="14" borderId="7" xfId="1" applyNumberFormat="1" applyFont="1" applyFill="1" applyBorder="1" applyAlignment="1" applyProtection="1">
      <alignment horizontal="right" vertical="center"/>
      <protection hidden="1"/>
    </xf>
    <xf numFmtId="165" fontId="17" fillId="9" borderId="7" xfId="1" applyNumberFormat="1" applyFont="1" applyFill="1" applyBorder="1" applyAlignment="1" applyProtection="1">
      <alignment vertical="center"/>
    </xf>
    <xf numFmtId="165" fontId="16" fillId="15" borderId="7" xfId="1" applyNumberFormat="1" applyFont="1" applyFill="1" applyBorder="1" applyAlignment="1" applyProtection="1">
      <alignment horizontal="right" vertical="center"/>
      <protection hidden="1"/>
    </xf>
    <xf numFmtId="165" fontId="17" fillId="9" borderId="15" xfId="1" applyNumberFormat="1" applyFont="1" applyFill="1" applyBorder="1" applyAlignment="1" applyProtection="1">
      <alignment vertical="center"/>
      <protection hidden="1"/>
    </xf>
    <xf numFmtId="165" fontId="17" fillId="3" borderId="15" xfId="1" applyNumberFormat="1" applyFont="1" applyFill="1" applyBorder="1" applyAlignment="1" applyProtection="1">
      <alignment horizontal="right" vertical="center"/>
      <protection hidden="1"/>
    </xf>
    <xf numFmtId="165" fontId="16" fillId="14" borderId="7" xfId="1" applyNumberFormat="1" applyFont="1" applyFill="1" applyBorder="1" applyAlignment="1" applyProtection="1">
      <alignment vertical="top"/>
    </xf>
    <xf numFmtId="164"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1" fontId="9" fillId="2" borderId="7" xfId="0" applyNumberFormat="1" applyFont="1" applyFill="1" applyBorder="1" applyAlignment="1">
      <alignment horizontal="center"/>
    </xf>
    <xf numFmtId="1" fontId="8" fillId="6" borderId="0" xfId="0" applyNumberFormat="1" applyFont="1" applyFill="1" applyAlignment="1">
      <alignment horizontal="center"/>
    </xf>
    <xf numFmtId="1" fontId="8" fillId="6" borderId="7" xfId="0" applyNumberFormat="1" applyFont="1" applyFill="1" applyBorder="1" applyAlignment="1">
      <alignment horizontal="center"/>
    </xf>
    <xf numFmtId="1"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165" fontId="46" fillId="9" borderId="7" xfId="1" applyNumberFormat="1" applyFont="1" applyFill="1" applyBorder="1" applyAlignment="1" applyProtection="1">
      <alignment vertical="top"/>
      <protection locked="0"/>
    </xf>
    <xf numFmtId="0" fontId="34" fillId="9" borderId="0" xfId="8" applyFont="1" applyFill="1"/>
    <xf numFmtId="0" fontId="35" fillId="9" borderId="0" xfId="8" applyFont="1" applyFill="1"/>
    <xf numFmtId="0" fontId="35" fillId="9" borderId="0" xfId="8" applyFont="1" applyFill="1" applyAlignment="1">
      <alignment vertical="center" wrapText="1"/>
    </xf>
    <xf numFmtId="0" fontId="41" fillId="9" borderId="0" xfId="8" applyFont="1" applyFill="1"/>
    <xf numFmtId="0" fontId="24" fillId="9" borderId="0" xfId="8" applyFont="1" applyFill="1"/>
    <xf numFmtId="49" fontId="34" fillId="9" borderId="0" xfId="8" applyNumberFormat="1" applyFont="1" applyFill="1"/>
    <xf numFmtId="0" fontId="8" fillId="4" borderId="0" xfId="8" applyFont="1" applyFill="1" applyAlignment="1">
      <alignment horizontal="left"/>
    </xf>
    <xf numFmtId="0" fontId="27" fillId="9" borderId="0" xfId="8" applyFont="1" applyFill="1"/>
    <xf numFmtId="0" fontId="27" fillId="9" borderId="0" xfId="8" applyFont="1" applyFill="1" applyAlignment="1">
      <alignment vertical="center" wrapText="1"/>
    </xf>
    <xf numFmtId="0" fontId="1" fillId="0" borderId="0" xfId="8"/>
    <xf numFmtId="0" fontId="8" fillId="8" borderId="0" xfId="8" applyFont="1" applyFill="1" applyAlignment="1">
      <alignment horizontal="left"/>
    </xf>
    <xf numFmtId="0" fontId="36" fillId="9" borderId="0" xfId="8" applyFont="1" applyFill="1"/>
    <xf numFmtId="0" fontId="8" fillId="11" borderId="18" xfId="4" applyFont="1" applyFill="1" applyBorder="1" applyAlignment="1">
      <alignment horizontal="center" vertical="center" wrapText="1"/>
    </xf>
    <xf numFmtId="0" fontId="41" fillId="9" borderId="0" xfId="4" applyFont="1" applyFill="1"/>
    <xf numFmtId="0" fontId="35" fillId="9" borderId="0" xfId="4" applyFont="1" applyFill="1"/>
    <xf numFmtId="0" fontId="9" fillId="9" borderId="0" xfId="4" applyFont="1" applyFill="1"/>
    <xf numFmtId="0" fontId="27" fillId="9" borderId="0" xfId="4" applyFont="1" applyFill="1"/>
    <xf numFmtId="0" fontId="37" fillId="41" borderId="18" xfId="4" applyFont="1" applyFill="1" applyBorder="1" applyAlignment="1">
      <alignment horizontal="left" vertical="top" wrapText="1"/>
    </xf>
    <xf numFmtId="0" fontId="37" fillId="41" borderId="18" xfId="4" applyFont="1" applyFill="1" applyBorder="1" applyAlignment="1">
      <alignment horizontal="center" vertical="top"/>
    </xf>
    <xf numFmtId="0" fontId="38" fillId="41" borderId="18" xfId="4" applyFont="1" applyFill="1" applyBorder="1" applyAlignment="1">
      <alignment horizontal="center" vertical="top"/>
    </xf>
    <xf numFmtId="0" fontId="47" fillId="0" borderId="18" xfId="4" applyFont="1" applyBorder="1" applyAlignment="1">
      <alignment horizontal="left" vertical="top" wrapText="1"/>
    </xf>
    <xf numFmtId="0" fontId="37" fillId="41" borderId="18" xfId="4" applyFont="1" applyFill="1" applyBorder="1" applyAlignment="1">
      <alignment vertical="top" wrapText="1"/>
    </xf>
    <xf numFmtId="0" fontId="42" fillId="9" borderId="0" xfId="4" applyFont="1" applyFill="1" applyAlignment="1">
      <alignment vertical="top"/>
    </xf>
    <xf numFmtId="0" fontId="9" fillId="9" borderId="0" xfId="4" applyFont="1" applyFill="1" applyAlignment="1">
      <alignment vertical="top"/>
    </xf>
    <xf numFmtId="0" fontId="24" fillId="9" borderId="0" xfId="4" applyFont="1" applyFill="1" applyAlignment="1">
      <alignment vertical="top"/>
    </xf>
    <xf numFmtId="0" fontId="37" fillId="9" borderId="18" xfId="4" applyFont="1" applyFill="1" applyBorder="1" applyAlignment="1">
      <alignment horizontal="left" vertical="top" wrapText="1"/>
    </xf>
    <xf numFmtId="0" fontId="37" fillId="9" borderId="18" xfId="4" applyFont="1" applyFill="1" applyBorder="1" applyAlignment="1">
      <alignment horizontal="center" vertical="top"/>
    </xf>
    <xf numFmtId="0" fontId="37" fillId="9" borderId="18" xfId="4" applyFont="1" applyFill="1" applyBorder="1" applyAlignment="1">
      <alignment vertical="top" wrapText="1"/>
    </xf>
    <xf numFmtId="0" fontId="47" fillId="42" borderId="18" xfId="4" applyFont="1" applyFill="1" applyBorder="1" applyAlignment="1">
      <alignment horizontal="left" vertical="top" wrapText="1"/>
    </xf>
    <xf numFmtId="0" fontId="47" fillId="0" borderId="18" xfId="4" applyFont="1" applyBorder="1" applyAlignment="1">
      <alignment horizontal="left" vertical="top"/>
    </xf>
    <xf numFmtId="0" fontId="9" fillId="0" borderId="18" xfId="4" applyFont="1" applyBorder="1" applyAlignment="1">
      <alignment horizontal="left" vertical="top" wrapText="1"/>
    </xf>
    <xf numFmtId="0" fontId="47" fillId="0" borderId="18" xfId="4" applyFont="1" applyBorder="1" applyAlignment="1">
      <alignment horizontal="center" vertical="top" wrapText="1"/>
    </xf>
    <xf numFmtId="0" fontId="47" fillId="0" borderId="28" xfId="4" applyFont="1" applyBorder="1" applyAlignment="1">
      <alignment vertical="top" wrapText="1"/>
    </xf>
    <xf numFmtId="0" fontId="37" fillId="41" borderId="18" xfId="4" applyFont="1" applyFill="1" applyBorder="1" applyAlignment="1">
      <alignment horizontal="left" vertical="center" wrapText="1"/>
    </xf>
    <xf numFmtId="0" fontId="26" fillId="0" borderId="18" xfId="4" applyFont="1" applyBorder="1"/>
    <xf numFmtId="0" fontId="39" fillId="0" borderId="18" xfId="4" applyFont="1" applyBorder="1"/>
    <xf numFmtId="0" fontId="39" fillId="0" borderId="18" xfId="4" applyFont="1" applyBorder="1" applyAlignment="1">
      <alignment horizontal="center" vertical="center"/>
    </xf>
    <xf numFmtId="0" fontId="39" fillId="0" borderId="18" xfId="4" applyFont="1" applyBorder="1" applyAlignment="1">
      <alignment horizontal="left" vertical="center" wrapText="1"/>
    </xf>
    <xf numFmtId="0" fontId="26" fillId="0" borderId="18" xfId="4" applyFont="1" applyBorder="1" applyAlignment="1">
      <alignment vertical="center" wrapText="1"/>
    </xf>
    <xf numFmtId="0" fontId="36" fillId="9" borderId="0" xfId="4" applyFont="1" applyFill="1"/>
    <xf numFmtId="0" fontId="34" fillId="9" borderId="0" xfId="4" applyFont="1" applyFill="1"/>
    <xf numFmtId="0" fontId="35" fillId="9" borderId="0" xfId="4" applyFont="1" applyFill="1" applyAlignment="1">
      <alignment vertical="center" wrapText="1"/>
    </xf>
    <xf numFmtId="0" fontId="8" fillId="9" borderId="0" xfId="4" applyFont="1" applyFill="1" applyAlignment="1">
      <alignment horizontal="justify" vertical="top" wrapText="1"/>
    </xf>
    <xf numFmtId="0" fontId="28" fillId="9" borderId="0" xfId="4" applyFont="1" applyFill="1" applyAlignment="1">
      <alignment vertical="top" wrapText="1"/>
    </xf>
    <xf numFmtId="4" fontId="28" fillId="9" borderId="0" xfId="4" applyNumberFormat="1" applyFont="1" applyFill="1" applyAlignment="1">
      <alignment vertical="top" wrapText="1"/>
    </xf>
    <xf numFmtId="0" fontId="40" fillId="9" borderId="0" xfId="4" applyFont="1" applyFill="1" applyAlignment="1">
      <alignment horizontal="center" vertical="center"/>
    </xf>
    <xf numFmtId="0" fontId="40" fillId="9" borderId="0" xfId="4" applyFont="1" applyFill="1" applyAlignment="1">
      <alignment horizontal="left" vertical="center"/>
    </xf>
    <xf numFmtId="0" fontId="36" fillId="9" borderId="0" xfId="4" applyFont="1" applyFill="1" applyAlignment="1">
      <alignment horizontal="left" vertical="center"/>
    </xf>
    <xf numFmtId="0" fontId="40" fillId="9" borderId="0" xfId="4" applyFont="1" applyFill="1" applyAlignment="1">
      <alignment horizontal="left" vertical="center" wrapText="1"/>
    </xf>
    <xf numFmtId="0" fontId="40" fillId="9" borderId="0" xfId="4" applyFont="1" applyFill="1"/>
    <xf numFmtId="0" fontId="37" fillId="9" borderId="0" xfId="4" applyFont="1" applyFill="1"/>
    <xf numFmtId="0" fontId="8" fillId="4" borderId="0" xfId="4" applyFont="1" applyFill="1" applyAlignment="1">
      <alignment horizontal="justify" vertical="top" wrapText="1"/>
    </xf>
    <xf numFmtId="0" fontId="8" fillId="0" borderId="25" xfId="4" applyFont="1" applyBorder="1" applyAlignment="1">
      <alignment vertical="center" wrapText="1"/>
    </xf>
    <xf numFmtId="0" fontId="8" fillId="0" borderId="26" xfId="4" applyFont="1" applyBorder="1" applyAlignment="1">
      <alignment vertical="center" wrapText="1"/>
    </xf>
    <xf numFmtId="0" fontId="8" fillId="0" borderId="27" xfId="4" applyFont="1" applyBorder="1" applyAlignment="1">
      <alignment vertical="center" wrapText="1"/>
    </xf>
    <xf numFmtId="0" fontId="8" fillId="43" borderId="18" xfId="4" applyFont="1" applyFill="1" applyBorder="1" applyAlignment="1">
      <alignment horizontal="center" vertical="center" wrapText="1"/>
    </xf>
    <xf numFmtId="0" fontId="8" fillId="11" borderId="18" xfId="4" applyFont="1" applyFill="1" applyBorder="1" applyAlignment="1">
      <alignment vertical="center" wrapText="1"/>
    </xf>
    <xf numFmtId="4" fontId="8" fillId="11" borderId="18" xfId="4" applyNumberFormat="1" applyFont="1" applyFill="1" applyBorder="1" applyAlignment="1">
      <alignment vertical="center" wrapText="1"/>
    </xf>
    <xf numFmtId="0" fontId="9" fillId="0" borderId="0" xfId="4" applyFont="1"/>
    <xf numFmtId="3" fontId="9" fillId="0" borderId="18" xfId="4" applyNumberFormat="1" applyFont="1" applyBorder="1" applyAlignment="1" applyProtection="1">
      <alignment horizontal="center" vertical="center"/>
      <protection locked="0"/>
    </xf>
    <xf numFmtId="0" fontId="9" fillId="10" borderId="18" xfId="4" applyFont="1" applyFill="1" applyBorder="1" applyAlignment="1" applyProtection="1">
      <alignment horizontal="left" vertical="center" wrapText="1"/>
      <protection locked="0"/>
    </xf>
    <xf numFmtId="0" fontId="9" fillId="0" borderId="18" xfId="4" applyFont="1" applyBorder="1" applyAlignment="1" applyProtection="1">
      <alignment vertical="center" wrapText="1"/>
      <protection locked="0"/>
    </xf>
    <xf numFmtId="0" fontId="9" fillId="0" borderId="18" xfId="4" applyFont="1" applyBorder="1" applyAlignment="1" applyProtection="1">
      <alignment horizontal="left" vertical="center" wrapText="1"/>
      <protection locked="0"/>
    </xf>
    <xf numFmtId="0" fontId="9" fillId="10" borderId="18" xfId="4" applyFont="1" applyFill="1" applyBorder="1" applyAlignment="1" applyProtection="1">
      <alignment horizontal="center" vertical="center"/>
      <protection locked="0"/>
    </xf>
    <xf numFmtId="4" fontId="9" fillId="10" borderId="18" xfId="4" applyNumberFormat="1" applyFont="1" applyFill="1" applyBorder="1" applyAlignment="1">
      <alignment vertical="center"/>
    </xf>
    <xf numFmtId="4" fontId="9" fillId="10" borderId="18" xfId="4" applyNumberFormat="1" applyFont="1" applyFill="1" applyBorder="1" applyAlignment="1">
      <alignment horizontal="right" vertical="center"/>
    </xf>
    <xf numFmtId="4" fontId="9" fillId="10" borderId="18" xfId="4" applyNumberFormat="1" applyFont="1" applyFill="1" applyBorder="1" applyAlignment="1" applyProtection="1">
      <alignment horizontal="center" vertical="center"/>
      <protection locked="0"/>
    </xf>
    <xf numFmtId="0" fontId="9" fillId="0" borderId="18" xfId="4" applyFont="1" applyBorder="1" applyAlignment="1" applyProtection="1">
      <alignment vertical="center"/>
      <protection locked="0"/>
    </xf>
    <xf numFmtId="0" fontId="3" fillId="9" borderId="0" xfId="4" applyFill="1" applyAlignment="1">
      <alignment vertical="center"/>
    </xf>
    <xf numFmtId="3" fontId="9" fillId="10" borderId="18" xfId="4" applyNumberFormat="1" applyFont="1" applyFill="1" applyBorder="1" applyAlignment="1" applyProtection="1">
      <alignment horizontal="left" vertical="center" wrapText="1"/>
      <protection locked="0"/>
    </xf>
    <xf numFmtId="0" fontId="9" fillId="10" borderId="18" xfId="4" applyFont="1" applyFill="1" applyBorder="1" applyAlignment="1" applyProtection="1">
      <alignment vertical="center"/>
      <protection locked="0"/>
    </xf>
    <xf numFmtId="4" fontId="40" fillId="9" borderId="0" xfId="4" applyNumberFormat="1" applyFont="1" applyFill="1"/>
    <xf numFmtId="0" fontId="40" fillId="0" borderId="0" xfId="4" applyFont="1"/>
    <xf numFmtId="4" fontId="40" fillId="0" borderId="0" xfId="4" applyNumberFormat="1" applyFont="1"/>
    <xf numFmtId="0" fontId="37" fillId="0" borderId="18" xfId="0" applyFont="1" applyBorder="1" applyAlignment="1">
      <alignment horizontal="center" vertical="center" wrapText="1"/>
    </xf>
    <xf numFmtId="0" fontId="48" fillId="44" borderId="18" xfId="0" applyFont="1" applyFill="1" applyBorder="1" applyAlignment="1">
      <alignment horizontal="center" vertical="center" wrapText="1"/>
    </xf>
    <xf numFmtId="0" fontId="37" fillId="9" borderId="18" xfId="4" applyFont="1" applyFill="1" applyBorder="1" applyAlignment="1">
      <alignment horizontal="left" vertical="center" wrapText="1"/>
    </xf>
    <xf numFmtId="0" fontId="37" fillId="9" borderId="18" xfId="4" applyFont="1" applyFill="1" applyBorder="1" applyAlignment="1">
      <alignment horizontal="center" vertical="center"/>
    </xf>
    <xf numFmtId="0" fontId="38" fillId="41" borderId="18" xfId="4" applyFont="1" applyFill="1" applyBorder="1" applyAlignment="1">
      <alignment horizontal="center" vertical="center"/>
    </xf>
    <xf numFmtId="0" fontId="37" fillId="9" borderId="18" xfId="4" applyFont="1" applyFill="1" applyBorder="1" applyAlignment="1">
      <alignment vertical="center" wrapText="1"/>
    </xf>
    <xf numFmtId="0" fontId="42" fillId="9" borderId="0" xfId="4" applyFont="1" applyFill="1" applyAlignment="1">
      <alignment vertical="center"/>
    </xf>
    <xf numFmtId="0" fontId="9" fillId="9" borderId="0" xfId="4" applyFont="1" applyFill="1" applyAlignment="1">
      <alignment vertical="center"/>
    </xf>
    <xf numFmtId="0" fontId="24" fillId="9" borderId="0" xfId="4" applyFont="1" applyFill="1" applyAlignment="1">
      <alignment vertical="center"/>
    </xf>
    <xf numFmtId="0" fontId="37" fillId="41" borderId="18" xfId="4" applyFont="1" applyFill="1" applyBorder="1" applyAlignment="1">
      <alignment vertical="center" wrapText="1"/>
    </xf>
    <xf numFmtId="0" fontId="37" fillId="41" borderId="18" xfId="4" applyFont="1" applyFill="1" applyBorder="1" applyAlignment="1">
      <alignment horizontal="center" vertical="center"/>
    </xf>
    <xf numFmtId="0" fontId="47" fillId="0" borderId="18" xfId="4" applyFont="1" applyBorder="1" applyAlignment="1">
      <alignment horizontal="left" vertical="center" wrapText="1"/>
    </xf>
    <xf numFmtId="0" fontId="48" fillId="0" borderId="18" xfId="4" applyFont="1" applyBorder="1" applyAlignment="1">
      <alignment horizontal="left" vertical="center" wrapText="1"/>
    </xf>
    <xf numFmtId="0" fontId="47" fillId="0" borderId="18" xfId="4" applyFont="1" applyBorder="1" applyAlignment="1">
      <alignment horizontal="left" vertical="center"/>
    </xf>
    <xf numFmtId="0" fontId="9" fillId="0" borderId="18" xfId="4" applyFont="1" applyBorder="1" applyAlignment="1">
      <alignment horizontal="left" vertical="center" wrapText="1"/>
    </xf>
    <xf numFmtId="0" fontId="37" fillId="0" borderId="18" xfId="4" applyFont="1" applyBorder="1" applyAlignment="1">
      <alignment horizontal="left" vertical="top" wrapText="1"/>
    </xf>
    <xf numFmtId="0" fontId="37" fillId="41" borderId="18" xfId="0" applyFont="1" applyFill="1" applyBorder="1" applyAlignment="1">
      <alignment horizontal="left" vertical="top"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8" applyFont="1" applyFill="1" applyAlignment="1">
      <alignment horizontal="left"/>
    </xf>
    <xf numFmtId="0" fontId="28" fillId="0" borderId="0" xfId="8" applyFont="1" applyAlignment="1">
      <alignment horizontal="center"/>
    </xf>
    <xf numFmtId="0" fontId="29" fillId="0" borderId="0" xfId="8" applyFont="1" applyAlignment="1">
      <alignment horizontal="center"/>
    </xf>
    <xf numFmtId="0" fontId="8" fillId="0" borderId="0" xfId="8" applyFont="1" applyAlignment="1">
      <alignment horizontal="center"/>
    </xf>
    <xf numFmtId="0" fontId="8" fillId="4" borderId="0" xfId="8" applyFont="1" applyFill="1" applyAlignment="1">
      <alignment horizontal="left"/>
    </xf>
    <xf numFmtId="0" fontId="28" fillId="9" borderId="0" xfId="8" applyFont="1" applyFill="1" applyAlignment="1">
      <alignment horizontal="center"/>
    </xf>
    <xf numFmtId="0" fontId="29" fillId="9" borderId="0" xfId="8" applyFont="1" applyFill="1" applyAlignment="1">
      <alignment horizontal="center"/>
    </xf>
    <xf numFmtId="0" fontId="8" fillId="9" borderId="0" xfId="8" applyFont="1" applyFill="1" applyAlignment="1">
      <alignment horizontal="center"/>
    </xf>
    <xf numFmtId="0" fontId="37" fillId="9" borderId="0" xfId="4" applyFont="1" applyFill="1" applyAlignment="1">
      <alignment horizontal="center"/>
    </xf>
    <xf numFmtId="0" fontId="8" fillId="4" borderId="2" xfId="4" applyFont="1" applyFill="1" applyBorder="1" applyAlignment="1">
      <alignment horizontal="left" vertical="top" wrapText="1"/>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xf numFmtId="0" fontId="54" fillId="0" borderId="18" xfId="0" applyFont="1" applyFill="1" applyBorder="1" applyAlignment="1" applyProtection="1">
      <alignment horizontal="center" vertical="center" wrapText="1"/>
      <protection locked="0"/>
    </xf>
    <xf numFmtId="1" fontId="55" fillId="0" borderId="18" xfId="0" applyNumberFormat="1" applyFont="1" applyFill="1" applyBorder="1" applyAlignment="1" applyProtection="1">
      <alignment horizontal="left" vertical="center" wrapText="1"/>
      <protection locked="0"/>
    </xf>
    <xf numFmtId="1" fontId="55" fillId="0" borderId="18" xfId="0" applyNumberFormat="1" applyFont="1" applyFill="1" applyBorder="1" applyAlignment="1" applyProtection="1">
      <alignment horizontal="left" vertical="center"/>
      <protection locked="0"/>
    </xf>
    <xf numFmtId="1" fontId="55" fillId="0" borderId="18" xfId="0" applyNumberFormat="1" applyFont="1" applyFill="1" applyBorder="1" applyAlignment="1" applyProtection="1">
      <alignment horizontal="left"/>
      <protection locked="0"/>
    </xf>
    <xf numFmtId="1" fontId="38" fillId="0" borderId="18" xfId="0" applyNumberFormat="1" applyFont="1" applyFill="1" applyBorder="1" applyAlignment="1">
      <alignment horizontal="center" vertical="center"/>
    </xf>
    <xf numFmtId="0" fontId="37" fillId="0" borderId="18" xfId="0" applyFont="1" applyFill="1" applyBorder="1" applyAlignment="1">
      <alignment horizontal="left" vertical="center" wrapText="1"/>
    </xf>
    <xf numFmtId="0" fontId="37" fillId="0" borderId="18" xfId="0" applyFont="1" applyFill="1" applyBorder="1" applyAlignment="1">
      <alignment vertical="top" wrapText="1"/>
    </xf>
    <xf numFmtId="1" fontId="56" fillId="0" borderId="18" xfId="0" applyNumberFormat="1" applyFont="1" applyFill="1" applyBorder="1" applyAlignment="1" applyProtection="1">
      <alignment horizontal="left" vertical="center" wrapText="1"/>
      <protection locked="0"/>
    </xf>
    <xf numFmtId="0" fontId="54" fillId="0" borderId="18" xfId="0" applyFont="1" applyFill="1" applyBorder="1" applyAlignment="1" applyProtection="1">
      <alignment vertical="center" wrapText="1"/>
      <protection locked="0"/>
    </xf>
    <xf numFmtId="0" fontId="37" fillId="0" borderId="18" xfId="4" applyFont="1" applyFill="1" applyBorder="1" applyAlignment="1">
      <alignment horizontal="left" vertical="center" wrapText="1"/>
    </xf>
    <xf numFmtId="0" fontId="53" fillId="0" borderId="0" xfId="0" applyFont="1" applyFill="1" applyAlignment="1">
      <alignment vertical="center" wrapText="1"/>
    </xf>
    <xf numFmtId="0" fontId="37" fillId="0" borderId="18" xfId="4" applyFont="1" applyFill="1" applyBorder="1" applyAlignment="1">
      <alignment horizontal="center" vertical="center" wrapText="1"/>
    </xf>
  </cellXfs>
  <cellStyles count="9">
    <cellStyle name="Millares" xfId="7" builtinId="3"/>
    <cellStyle name="Millares 2" xfId="1"/>
    <cellStyle name="Millares 3" xfId="5"/>
    <cellStyle name="Normal" xfId="0" builtinId="0"/>
    <cellStyle name="Normal 2" xfId="2"/>
    <cellStyle name="Normal 2 2" xfId="3"/>
    <cellStyle name="Normal 3" xfId="4"/>
    <cellStyle name="Normal 4" xfId="6"/>
    <cellStyle name="Normal 4 2" xfId="8"/>
  </cellStyles>
  <dxfs count="33">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6"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6"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28575</xdr:rowOff>
    </xdr:from>
    <xdr:to>
      <xdr:col>0</xdr:col>
      <xdr:colOff>2038350</xdr:colOff>
      <xdr:row>4</xdr:row>
      <xdr:rowOff>124583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8575"/>
          <a:ext cx="1714500" cy="848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869632"/>
        </a:xfrm>
        <a:prstGeom prst="rect">
          <a:avLst/>
        </a:prstGeom>
      </xdr:spPr>
    </xdr:pic>
    <xdr:clientData/>
  </xdr:twoCellAnchor>
  <xdr:oneCellAnchor>
    <xdr:from>
      <xdr:col>1</xdr:col>
      <xdr:colOff>647700</xdr:colOff>
      <xdr:row>135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2" name="Imagen 1">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sti&#243;n%20Informaci&#243;n/Desktop/POA%202026/OR/POA%20Gestion%20de%20la%20Informacion%20%20202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ownloads/POA%20Hospital%20Provincial%20Dr.%20Leopoldo%20Martinez%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PEI SNS 2025-2028"/>
      <sheetName val="Obj"/>
      <sheetName val="Catalogo"/>
      <sheetName val="POA Gestion de la Informacio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2"/>
      <sheetName val="Detalles"/>
      <sheetName val="Catalogo"/>
      <sheetName val="Insumos"/>
    </sheetNames>
    <sheetDataSet>
      <sheetData sheetId="0">
        <row r="1">
          <cell r="B1" t="str">
            <v>Plan Operativo Anual</v>
          </cell>
        </row>
        <row r="5">
          <cell r="C5">
            <v>2026</v>
          </cell>
        </row>
        <row r="7">
          <cell r="B7" t="str">
            <v>Hospital Provincial Dr. Leopoldo Martinez</v>
          </cell>
        </row>
      </sheetData>
      <sheetData sheetId="1">
        <row r="9">
          <cell r="C9" t="str">
            <v>1.1.1.01</v>
          </cell>
          <cell r="D9" t="str">
            <v>Fortalecimiento de los Programas Madre Canguro .</v>
          </cell>
        </row>
        <row r="10">
          <cell r="C10" t="str">
            <v>1.1.1.02</v>
          </cell>
          <cell r="D10" t="str">
            <v>Seguimiento a la Sala Situacional IA</v>
          </cell>
        </row>
        <row r="11">
          <cell r="C11" t="str">
            <v>1.1.1.03</v>
          </cell>
          <cell r="D11" t="str">
            <v>Reporte casos niños asistidos por violencia.</v>
          </cell>
        </row>
        <row r="12">
          <cell r="C12" t="str">
            <v>1.1.1.04</v>
          </cell>
          <cell r="D12" t="str">
            <v>Elaboración e implementación del plan de mejora para fortalecimiento de las Unidades de Atención Integrales en Salud para personas Adolescentes</v>
          </cell>
        </row>
        <row r="13">
          <cell r="C13" t="str">
            <v>1.1.1.05</v>
          </cell>
          <cell r="D13" t="str">
            <v xml:space="preserve">Reporte de la Planificación familiar en Adolescentes </v>
          </cell>
        </row>
        <row r="14">
          <cell r="C14" t="str">
            <v>1.2.2.01</v>
          </cell>
          <cell r="D14" t="str">
            <v>Vigilanica sanitaria del agua en las UCIN del SNS</v>
          </cell>
        </row>
        <row r="15">
          <cell r="C15" t="str">
            <v>1.2.2.02</v>
          </cell>
          <cell r="D15" t="str">
            <v xml:space="preserve">Monitoreo del registro en línea del Certificado de Nacido Vivo </v>
          </cell>
        </row>
        <row r="16">
          <cell r="C16" t="str">
            <v>1.2.1.01</v>
          </cell>
          <cell r="D16" t="str">
            <v>Seguimiento de la  Morbilidad Materna Extrema</v>
          </cell>
        </row>
        <row r="17">
          <cell r="C17" t="str">
            <v>1.2.1.02</v>
          </cell>
          <cell r="D17" t="str">
            <v>Análisis de los indicadores Maternos Neonatales de la Sala Situacional</v>
          </cell>
        </row>
        <row r="18">
          <cell r="C18" t="str">
            <v>1.2.1.03</v>
          </cell>
          <cell r="D18" t="str">
            <v>Seguimiento a la implementacion de la Estrategia Código Rojo.</v>
          </cell>
        </row>
        <row r="19">
          <cell r="C19" t="str">
            <v>1.2.1.04</v>
          </cell>
          <cell r="D19" t="str">
            <v>Seguimiento al tamizaje de infecciones vaginales y urinarias en la embarazada</v>
          </cell>
        </row>
        <row r="20">
          <cell r="C20" t="str">
            <v>1.2.1.05</v>
          </cell>
          <cell r="D20" t="str">
            <v xml:space="preserve">Elaboracion de los planes de mejora de la metodología de Observación de la Práctica Clínica (OPC) según los resultados del monitoreo de calidad de los servicios en los CEAS priorizados </v>
          </cell>
        </row>
        <row r="21">
          <cell r="C21" t="str">
            <v>1.2.1.06</v>
          </cell>
          <cell r="D21" t="str">
            <v>Seguimiento a la Planificación  Post Evento Obstétrico</v>
          </cell>
        </row>
        <row r="22">
          <cell r="C22" t="str">
            <v>1.2.1.07</v>
          </cell>
          <cell r="D22" t="str">
            <v>Monitoreo  al apego a protocolo de atencion en consulta prenatal.</v>
          </cell>
        </row>
        <row r="23">
          <cell r="C23" t="str">
            <v>1.5.1.01</v>
          </cell>
          <cell r="D23">
            <v>0</v>
          </cell>
        </row>
        <row r="24">
          <cell r="C24" t="str">
            <v>1.5.2.01</v>
          </cell>
          <cell r="D24" t="str">
            <v>Reporte de estadísticas de los casos de violencia de género e intrafamiliar.</v>
          </cell>
        </row>
        <row r="25">
          <cell r="C25" t="str">
            <v>1.6.5.01</v>
          </cell>
          <cell r="D25" t="str">
            <v xml:space="preserve">Capacitaciones a RRHH de las areas de odontología de acuerdo a las necesidades. </v>
          </cell>
        </row>
        <row r="26">
          <cell r="C26" t="str">
            <v>1.6.5.02</v>
          </cell>
          <cell r="D26" t="str">
            <v>Desarrollo de plan de acciones para el acondicionamiento de infraestructura, mantenimiento de  equipos y equipamiento de las áreas de odontología  EES</v>
          </cell>
        </row>
        <row r="27">
          <cell r="C27" t="str">
            <v>1.6.5.03</v>
          </cell>
          <cell r="D27" t="str">
            <v>Desarrollo del Programa Fomento de la Salud bucal.</v>
          </cell>
        </row>
        <row r="28">
          <cell r="C28" t="str">
            <v>1.6.5.04</v>
          </cell>
          <cell r="D28" t="str">
            <v>Desarrollo del Programa Hospitales libre de caries</v>
          </cell>
        </row>
        <row r="29">
          <cell r="C29" t="str">
            <v>1.7.1.01</v>
          </cell>
          <cell r="D29" t="str">
            <v>Reunión Comité Farmaco Terapeutico (CFT) Hospitalario y promoción del uso racional de los medicamentos.</v>
          </cell>
        </row>
        <row r="30">
          <cell r="C30" t="str">
            <v>1.8.2.01</v>
          </cell>
          <cell r="D30" t="str">
            <v xml:space="preserve">Implementación del Modelo hospitalario y flujos de Asistencia Emergencias y Urgencias </v>
          </cell>
        </row>
        <row r="31">
          <cell r="C31" t="str">
            <v>1.8.2.02</v>
          </cell>
          <cell r="D31" t="str">
            <v xml:space="preserve">Socializacion e implementación del RAC-Triaje en las Salas de Emergencias Centros Hospitalarios </v>
          </cell>
        </row>
        <row r="32">
          <cell r="C32" t="str">
            <v>1.8.2.03</v>
          </cell>
          <cell r="D32" t="str">
            <v xml:space="preserve">Llenado de historia clinica de emergencias y registro de todos los pacientes del libro de emergencias </v>
          </cell>
        </row>
        <row r="33">
          <cell r="C33" t="str">
            <v>1.8.2.04</v>
          </cell>
          <cell r="D33" t="str">
            <v>Implementación del procedimiento para la entrega, recibo y reposicion de carro de paro</v>
          </cell>
        </row>
        <row r="34">
          <cell r="C34" t="str">
            <v>1.8.2.05</v>
          </cell>
          <cell r="D34" t="str">
            <v>Registros en el tablero de Indicadores de Gestión de las Salas de Emergencias de los Centros de Salud.</v>
          </cell>
        </row>
        <row r="35">
          <cell r="C35" t="str">
            <v>1.8.2.06</v>
          </cell>
          <cell r="D35" t="str">
            <v>Socialización de los procedimientos de traslado de pacientes</v>
          </cell>
        </row>
        <row r="36">
          <cell r="C36" t="str">
            <v>1.8.2.07</v>
          </cell>
          <cell r="D36" t="str">
            <v>Elaboración y/o actualización de los Planes de Emergencias y Desastres Hospitalarios</v>
          </cell>
        </row>
        <row r="37">
          <cell r="C37" t="str">
            <v>1.8.2.08</v>
          </cell>
          <cell r="D37" t="str">
            <v>Reunion del comité de emergencias para socializacion del plan Hospitalarios  Emergencias de salud publica y desastres naturales con el personal del hospital.</v>
          </cell>
        </row>
        <row r="38">
          <cell r="C38" t="str">
            <v>1.8.2.09</v>
          </cell>
          <cell r="D38" t="str">
            <v>Simulacro para probar la funcionabilidad de los  Planes de  Emergencias y Desastres Hospitalarios.</v>
          </cell>
        </row>
        <row r="39">
          <cell r="C39" t="str">
            <v>1.8.2.10</v>
          </cell>
          <cell r="D39" t="str">
            <v xml:space="preserve">Reunión con el Comite Hospitalario de Emergencias y Desastres para preparar el Operativo de Navidad y Año Nuevo comité de emergencias </v>
          </cell>
        </row>
        <row r="40">
          <cell r="C40" t="str">
            <v>1.8.2.11</v>
          </cell>
          <cell r="D40" t="str">
            <v>Reunión con el Comite Hospitalario de Emergencias y Desastres para preparar el Operativo de Semana Santa comité de emergencias</v>
          </cell>
        </row>
        <row r="41">
          <cell r="C41" t="str">
            <v>1.8.2.12</v>
          </cell>
          <cell r="D41" t="str">
            <v>Reunión con el Comite Hospitalario de Emergencias y Desastres para respuesta a Temporada Ciclonica y Eventos Hidrometeorologicos comité de emergencias</v>
          </cell>
        </row>
        <row r="42">
          <cell r="C42" t="str">
            <v>1.8.2.13</v>
          </cell>
          <cell r="D42" t="str">
            <v>Reunión con el Comite Hospitalario de Emergencias y Desastres para la respuesta alta demanda asistencial por siniestros siniestro viales, emergencias de salud, desastres naturales y cambio climaticos.</v>
          </cell>
        </row>
        <row r="43">
          <cell r="C43" t="str">
            <v>1.8.3.01</v>
          </cell>
          <cell r="D43" t="str">
            <v>Supervision de indicadores de calidad en el programa de hemodialisis y diálisis peritoneal, para los centros que apliquen para el programa.</v>
          </cell>
        </row>
        <row r="44">
          <cell r="C44" t="str">
            <v>1.8.3.02</v>
          </cell>
          <cell r="D44" t="str">
            <v>Plan de mejora a partir de los resultados de la evaluacion de indicadores de calidad en el programa de hemodialisis y diálisis peritoneal, para los centros que apliquen para el programa.</v>
          </cell>
        </row>
        <row r="45">
          <cell r="C45" t="str">
            <v>1.8.3.03</v>
          </cell>
          <cell r="D45" t="str">
            <v>Seguimiento a los planes de mejora de la evaluacion de indicadores de calidad en el programa de hemodialisis y diálisis peritoneal, para los centros que apliquen para el programa.</v>
          </cell>
        </row>
        <row r="46">
          <cell r="C46" t="str">
            <v>1.8.3.04</v>
          </cell>
          <cell r="D46" t="str">
            <v>Seguimiento al plan de mejora de las evaluaciones de la calidad de los servicios de nutrición</v>
          </cell>
        </row>
        <row r="47">
          <cell r="C47" t="str">
            <v>1.8.3.05</v>
          </cell>
          <cell r="D47" t="str">
            <v>Implementacion de los procesos de bioseguridad hospitalaria</v>
          </cell>
        </row>
        <row r="48">
          <cell r="C48" t="str">
            <v>1.8.3.06</v>
          </cell>
          <cell r="D48" t="str">
            <v>Elaboración de los planes de mejora a partir de los resultados de evaluacion de procesos de bioseguridad hospitalaria</v>
          </cell>
        </row>
        <row r="49">
          <cell r="C49" t="str">
            <v>1.8.3.07</v>
          </cell>
          <cell r="D49" t="str">
            <v>Seguimiento a los planes de mejora de evaluación de procesos de bioseguridad hospitalaria</v>
          </cell>
        </row>
        <row r="50">
          <cell r="C50" t="str">
            <v>1.8.3.08</v>
          </cell>
          <cell r="D50" t="str">
            <v>Notificación oportuna de las enfermedades bajo vigilancia epidemiológica (Epi 1 y 2)</v>
          </cell>
        </row>
        <row r="51">
          <cell r="C51" t="str">
            <v>1.8.3.09</v>
          </cell>
          <cell r="D51" t="str">
            <v>Implementación del procedimiento de hosteleria hospitalaria</v>
          </cell>
        </row>
        <row r="52">
          <cell r="C52" t="str">
            <v>1.8.3.10</v>
          </cell>
          <cell r="D52" t="str">
            <v>Diagnóstico situacional de la conformación de los comités hospitalarios</v>
          </cell>
        </row>
        <row r="53">
          <cell r="C53" t="str">
            <v>1.8.3.11</v>
          </cell>
          <cell r="D53" t="str">
            <v>Conformacion de los comité Hospitalarios</v>
          </cell>
        </row>
        <row r="54">
          <cell r="C54" t="str">
            <v>1.8.3.12</v>
          </cell>
          <cell r="D54" t="str">
            <v>Evaluacion de la Metodologia de Gestion Productiva</v>
          </cell>
        </row>
        <row r="55">
          <cell r="C55" t="str">
            <v>1.8.3.13</v>
          </cell>
          <cell r="D55" t="str">
            <v>Plan de mejora a partir de los resultados de la evaluacion de la metodologia de gestion productiva</v>
          </cell>
        </row>
        <row r="56">
          <cell r="C56" t="str">
            <v>1.8.3.14</v>
          </cell>
          <cell r="D56" t="str">
            <v>Seguimiento a los planes de mejora de la MGP</v>
          </cell>
        </row>
        <row r="57">
          <cell r="C57" t="str">
            <v>1.8.3.15</v>
          </cell>
          <cell r="D57" t="str">
            <v xml:space="preserve">Supervisión de la calidad de los servicios de nutrición </v>
          </cell>
        </row>
        <row r="58">
          <cell r="C58" t="str">
            <v>1.8.3.16</v>
          </cell>
          <cell r="D58" t="str">
            <v>Desarrollo de los planes de mejora a partir de los resultados de las evaluaciones de la calidad de los servicios de nutrición</v>
          </cell>
        </row>
        <row r="59">
          <cell r="C59" t="str">
            <v>1.8.3.17</v>
          </cell>
          <cell r="D59" t="str">
            <v>Implementación del plan de mejora de las evaluaciones de la calidad de los servicios de nutrición</v>
          </cell>
        </row>
        <row r="60">
          <cell r="C60" t="str">
            <v>1.8.3.18</v>
          </cell>
          <cell r="D60" t="str">
            <v>Análisis del comportamiento de las objeciones médicas y administrativas</v>
          </cell>
        </row>
        <row r="61">
          <cell r="C61" t="str">
            <v>1.8.3.19</v>
          </cell>
          <cell r="D61" t="str">
            <v>Elaboracion de los planes de mejora para la disminucion de las objeciones médicas, administrativas y el incremento de la facturación de los CEAS, en coordinacion de los SRS los centros de salud.</v>
          </cell>
        </row>
        <row r="62">
          <cell r="C62" t="str">
            <v>1.8.3.20</v>
          </cell>
          <cell r="D62" t="str">
            <v>Seguimiento a la ejecución de planes de mejora para la disminucion de las objeciones médicas, administrativas y el incremento de la facturación de los CEAS.</v>
          </cell>
        </row>
        <row r="63">
          <cell r="C63" t="str">
            <v>2.1.1.01</v>
          </cell>
          <cell r="D63" t="str">
            <v>Ejecución Plan de Capacitación 2026.</v>
          </cell>
        </row>
        <row r="64">
          <cell r="C64" t="str">
            <v>2.1.1.02</v>
          </cell>
          <cell r="D64" t="str">
            <v>Detección necesidades capacitación por departamento CEAS Plan 2027.</v>
          </cell>
        </row>
        <row r="65">
          <cell r="C65" t="str">
            <v>2.1.1.03</v>
          </cell>
          <cell r="D65" t="str">
            <v>Elaboración del Plan de Capacitación CEAS 2027.</v>
          </cell>
        </row>
        <row r="66">
          <cell r="C66" t="str">
            <v>2.1.1.04</v>
          </cell>
          <cell r="D66" t="str">
            <v>Consolidado de resultados de evaluación del desempeño laboral 2025.</v>
          </cell>
        </row>
        <row r="67">
          <cell r="C67" t="str">
            <v>2.1.1.05</v>
          </cell>
          <cell r="D67" t="str">
            <v>Consolidado de resultados de acuerdos del desempeño laboral  2026.</v>
          </cell>
        </row>
        <row r="68">
          <cell r="C68" t="str">
            <v>2.1.1.06</v>
          </cell>
          <cell r="D68" t="str">
            <v>Elaboración informe técnico resultados de evaluación del desempeño laboral 2025 CEAS y remisión al SRS.</v>
          </cell>
        </row>
        <row r="69">
          <cell r="C69" t="str">
            <v>2.1.1.07</v>
          </cell>
          <cell r="D69" t="str">
            <v>Monitoreo por departamento  de los acuerdos de desempeño laboral 2027</v>
          </cell>
        </row>
        <row r="70">
          <cell r="C70" t="str">
            <v>2.1.1.08</v>
          </cell>
          <cell r="D70" t="str">
            <v>Remisión al SRS consolidado trimestral de acuerdos de desempeño personal nuevo ingreso CEAS</v>
          </cell>
        </row>
        <row r="71">
          <cell r="C71" t="str">
            <v>3.1.1.01</v>
          </cell>
          <cell r="D71" t="str">
            <v>Llenado y envío del formulario de levantamiento de necesidades de cooperación no reembolsable a la ORS.</v>
          </cell>
        </row>
        <row r="72">
          <cell r="C72" t="str">
            <v>3.1.1.02</v>
          </cell>
          <cell r="D72" t="str">
            <v>Llenado y envío del Formulario de Reporte de Donaciones a la ORS.</v>
          </cell>
        </row>
        <row r="73">
          <cell r="C73" t="str">
            <v>3.1.5.01</v>
          </cell>
          <cell r="D73" t="str">
            <v xml:space="preserve">Actualización de portales web  </v>
          </cell>
        </row>
        <row r="74">
          <cell r="C74" t="str">
            <v>3.1.5.02</v>
          </cell>
          <cell r="D74" t="str">
            <v xml:space="preserve">Soportes incidencias tecnológicas atendidas </v>
          </cell>
        </row>
        <row r="75">
          <cell r="C75" t="str">
            <v>3.1.5.03</v>
          </cell>
          <cell r="D75" t="str">
            <v xml:space="preserve">Inventario de activos tecnológicos </v>
          </cell>
        </row>
        <row r="76">
          <cell r="C76" t="str">
            <v>3.1.6.01</v>
          </cell>
          <cell r="D76" t="str">
            <v>Elaboración de la memoria institucional 2026</v>
          </cell>
        </row>
        <row r="77">
          <cell r="C77" t="str">
            <v>3.1.6.02</v>
          </cell>
          <cell r="D77" t="str">
            <v>Elaboración del Plan Operativo Anual 2027</v>
          </cell>
        </row>
        <row r="78">
          <cell r="C78" t="str">
            <v>3.1.6.03</v>
          </cell>
          <cell r="D78" t="str">
            <v>Autoevaluación POA 2026</v>
          </cell>
        </row>
        <row r="79">
          <cell r="C79" t="str">
            <v>3.1.6.04</v>
          </cell>
          <cell r="D79" t="str">
            <v>Elaboración y seguimiento a la ejecución de los planes de mejora acorde a los hallazgos del MEP</v>
          </cell>
        </row>
        <row r="80">
          <cell r="C80" t="str">
            <v>3.1.6.05</v>
          </cell>
          <cell r="D80" t="str">
            <v>Elaboración del informe de autodiagnóstico y sistema afinado de puntuación CAF</v>
          </cell>
        </row>
        <row r="81">
          <cell r="C81" t="str">
            <v>3.1.6.06</v>
          </cell>
          <cell r="D81" t="str">
            <v>Informe de seguimiento a plan de mejora CAF año en curso</v>
          </cell>
        </row>
        <row r="82">
          <cell r="C82" t="str">
            <v>3.1.6.07</v>
          </cell>
          <cell r="D82" t="str">
            <v xml:space="preserve">Elaboración plan de mejora CAF del próximo año </v>
          </cell>
        </row>
        <row r="83">
          <cell r="C83" t="str">
            <v>3.1.6.08</v>
          </cell>
          <cell r="D83" t="str">
            <v>Implementación, renovación o actualización de CCC (Carta Compromiso al Ciudadano) según aplique</v>
          </cell>
        </row>
        <row r="84">
          <cell r="C84" t="str">
            <v>3.1.6.09</v>
          </cell>
          <cell r="D84" t="str">
            <v>Seguimiento al cumplimiento de la CCC (Carta Compromiso al Ciudadano)</v>
          </cell>
        </row>
        <row r="85">
          <cell r="C85" t="str">
            <v>3.1.6.10</v>
          </cell>
          <cell r="D85" t="str">
            <v>Seguimiento a la implementación plan de mejora SISMAP Salud y Programa de Desempeño SNS</v>
          </cell>
        </row>
        <row r="86">
          <cell r="C86" t="str">
            <v>3.1.6.11</v>
          </cell>
          <cell r="D86" t="str">
            <v>Ejecución de las sesiones del comité de calidad del CEAS</v>
          </cell>
        </row>
        <row r="87">
          <cell r="C87" t="str">
            <v>3.1.7.01</v>
          </cell>
          <cell r="D87" t="str">
            <v>Actualizacion de Inventarios de la ORS</v>
          </cell>
        </row>
        <row r="88">
          <cell r="C88" t="str">
            <v>3.1.7.02</v>
          </cell>
          <cell r="D88" t="str">
            <v xml:space="preserve">Registro de Activos en el Sistema de Administracion de Bienes (SIAB) </v>
          </cell>
        </row>
        <row r="89">
          <cell r="C89" t="str">
            <v>3.2.1.01</v>
          </cell>
          <cell r="D89" t="str">
            <v>Supervisión y aplicación expediente clínico en el hospital</v>
          </cell>
        </row>
        <row r="90">
          <cell r="C90" t="str">
            <v>3.2.1.02</v>
          </cell>
          <cell r="D90" t="str">
            <v>Capacitación y retroalimentación en dosificación y administración de medicamentos al personal de enfermería</v>
          </cell>
        </row>
        <row r="91">
          <cell r="C91" t="str">
            <v>3.2.1.03</v>
          </cell>
          <cell r="D91" t="str">
            <v xml:space="preserve">Seguimiento a la aplicación de los 7 estándares de cuidados de enfermería </v>
          </cell>
        </row>
        <row r="92">
          <cell r="C92" t="str">
            <v>3.2.2.01</v>
          </cell>
          <cell r="D92" t="str">
            <v>Autoevaluacion SLIPTA para cumplimiento de SISMAP SALUD</v>
          </cell>
        </row>
        <row r="93">
          <cell r="C93" t="str">
            <v>3.2.2.02</v>
          </cell>
          <cell r="D93" t="str">
            <v>Garantizar la disponibilidad de pruebas de laboratorios y estudios de imágenes que se realizan a embarazadas y recien nacidos en hospitales maternos.</v>
          </cell>
        </row>
        <row r="94">
          <cell r="C94" t="str">
            <v>3.2.2.03</v>
          </cell>
          <cell r="D94" t="str">
            <v>Automatización de los servicios/ mantenimiento a los equipos  y calibracion de cabinas de los departamentos de microbiologia en los EES que cuentan con departamento de microbiologia clinica.</v>
          </cell>
        </row>
        <row r="95">
          <cell r="C95" t="str">
            <v>3.2.2.04</v>
          </cell>
          <cell r="D95" t="str">
            <v>Cumplimiento la ruta de recolecion y/o envio y/o recepción de las muestras.</v>
          </cell>
        </row>
        <row r="96">
          <cell r="C96" t="str">
            <v>3.2.2.05</v>
          </cell>
          <cell r="D96" t="str">
            <v>Autoevaluacion para cumplimiento de habilitacion en los EES que cuentan con servicios de hemoterapia.</v>
          </cell>
        </row>
        <row r="97">
          <cell r="C97" t="str">
            <v>3.2.2.06</v>
          </cell>
          <cell r="D97" t="str">
            <v>Conformación y/o actualización de  clubes de donantes de sangre en EES que cuentan con servicios de hemoterapia.</v>
          </cell>
        </row>
        <row r="98">
          <cell r="C98" t="str">
            <v>3.2.2.07</v>
          </cell>
          <cell r="D98" t="str">
            <v>Mantenimiento a los equipos  y calibracion de cabinas.</v>
          </cell>
        </row>
        <row r="99">
          <cell r="C99" t="str">
            <v>3.2.2.08</v>
          </cell>
          <cell r="D99" t="str">
            <v>Compra de insumos para la toma de las muestras.</v>
          </cell>
        </row>
        <row r="100">
          <cell r="C100" t="str">
            <v>3.2.2.09</v>
          </cell>
          <cell r="D100" t="str">
            <v>Envio mensual Infolab a SRS</v>
          </cell>
        </row>
        <row r="101">
          <cell r="C101" t="str">
            <v>3.2.2.10</v>
          </cell>
          <cell r="D101" t="str">
            <v>Reunion con DPS cordinar entrega insumos de malaria</v>
          </cell>
        </row>
        <row r="102">
          <cell r="C102" t="str">
            <v>3.2.2.11</v>
          </cell>
          <cell r="D102" t="str">
            <v>Ejecución del Monitoreo Interno en Adherencia a Protocolos, Guías de Atención y otras Normativas de Salud.</v>
          </cell>
        </row>
        <row r="103">
          <cell r="C103" t="str">
            <v>3.2.2.12</v>
          </cell>
          <cell r="D103" t="str">
            <v>Elaboración y/o Actualización de los Planes de Mejora asociados al Monitoreo Interno de la Adherencia a Protocolos, Guias de Atención y Otras Normativas de Salud.</v>
          </cell>
        </row>
        <row r="104">
          <cell r="C104" t="str">
            <v>3.2.2.13</v>
          </cell>
          <cell r="D104" t="str">
            <v>Avances en la Ejecución de los Planes de Mejora asociados al Monitoreo Interno de la Adherencia a Protocolos, Guias de Atención y Otras Normativas de Salud.</v>
          </cell>
        </row>
        <row r="105">
          <cell r="C105" t="str">
            <v>3.2.2.14</v>
          </cell>
          <cell r="D105" t="str">
            <v>Informe de seguimiento a la implementación y correcto llenado de la Lista de Verificación de la Seguridad de la Cirugía.</v>
          </cell>
        </row>
        <row r="106">
          <cell r="C106" t="str">
            <v>3.2.2.15</v>
          </cell>
          <cell r="D106" t="str">
            <v>Conformación vigente del Comité de Mejora Continua de la Calidad de la Atención y Seguridad del Paciente en el establecimiento de salud.</v>
          </cell>
        </row>
        <row r="107">
          <cell r="C107" t="str">
            <v>3.2.2.16</v>
          </cell>
          <cell r="D107" t="str">
            <v>Reuniones del Comité de Mejora Continua de la Calidad de la Atención y Seguridad del Paciente.</v>
          </cell>
        </row>
        <row r="108">
          <cell r="C108" t="str">
            <v>3.2.2.17</v>
          </cell>
          <cell r="D108" t="str">
            <v>Capacitación en Humanización de los Servicios</v>
          </cell>
        </row>
        <row r="109">
          <cell r="C109" t="str">
            <v>3.2.2.18</v>
          </cell>
          <cell r="D109" t="str">
            <v>Capacitación en la Guía Técnica para la Implementación de la Lista de Verificación de la Seguridad de la Cirugía del Ministerio de Salud Pública.</v>
          </cell>
        </row>
        <row r="110">
          <cell r="C110" t="str">
            <v>3.2.2.19</v>
          </cell>
          <cell r="D110" t="str">
            <v>Capacitación en Protocolos y Guías de Atención emitidos por el Ministerio de Salud Pública (los que apliquen según su cartera de servicios).</v>
          </cell>
        </row>
        <row r="111">
          <cell r="C111" t="str">
            <v>3.2.3.01</v>
          </cell>
          <cell r="D111" t="str">
            <v>Aplicación del formulario de evaluación del programa de Prevención y Control de Infecciones (PCI) y bioseguridad.</v>
          </cell>
        </row>
        <row r="112">
          <cell r="C112" t="str">
            <v>3.2.3.02</v>
          </cell>
          <cell r="D112" t="str">
            <v>Elaboración de plan de mejora del programa de prevención y control de infecciones y procesos de bioseguridad, con base en los hallazgos de las autoevaluaciones .</v>
          </cell>
        </row>
        <row r="113">
          <cell r="C113" t="str">
            <v>3.2.3.03</v>
          </cell>
          <cell r="D113" t="str">
            <v>Seguimiento a la ejecución del plan de mejora de prevencion y control de infecciones y procesos de bioseguridad.</v>
          </cell>
        </row>
        <row r="114">
          <cell r="C114" t="str">
            <v>3.2.3.04</v>
          </cell>
          <cell r="D114" t="str">
            <v xml:space="preserve">Monitoreo de la calidad del agua </v>
          </cell>
        </row>
        <row r="115">
          <cell r="C115" t="str">
            <v>3.2.3.05</v>
          </cell>
          <cell r="D115" t="str">
            <v>Limpieza y desinfección de la cisterna y/o red de distribución de agua del establecimiento</v>
          </cell>
        </row>
        <row r="116">
          <cell r="C116" t="str">
            <v>3.2.3.06</v>
          </cell>
          <cell r="D116" t="str">
            <v xml:space="preserve">Registro y análisis de eventos adversos: IAAS, caída de pacientes, errores de medicación, relacionados a cirugía, transfusiones, embarazo, parto y puerperio. </v>
          </cell>
        </row>
        <row r="117">
          <cell r="C117" t="str">
            <v>3.2.3.07</v>
          </cell>
          <cell r="D117" t="str">
            <v>Capacitación a personal de servicios generales en higiene de manos, uso de EPP y gestión de desechos.</v>
          </cell>
        </row>
        <row r="118">
          <cell r="C118" t="str">
            <v>3.2.3.08</v>
          </cell>
          <cell r="D118" t="str">
            <v>Capacitación a personal médico, enfermería y laboratorio en higiene de manos, uso de EPP y gestión de desechos.</v>
          </cell>
        </row>
        <row r="119">
          <cell r="C119" t="str">
            <v>3.5.1.01</v>
          </cell>
          <cell r="D119" t="str">
            <v>Actualización del Portal de Transparencia.</v>
          </cell>
        </row>
        <row r="120">
          <cell r="C120" t="str">
            <v>3.5.1.02</v>
          </cell>
          <cell r="D120" t="str">
            <v>Levantamiento del estatus y necesidades de la Oficina de Acceso la Información</v>
          </cell>
        </row>
        <row r="121">
          <cell r="C121" t="str">
            <v>3.5.1.03</v>
          </cell>
          <cell r="D121" t="str">
            <v>Capacitación en la Ley 200-04 y la Resolución No. 002-21de la Dirección General de Ética e Integridad Gubernamental, dirigida al personal administrativo del Hospital.</v>
          </cell>
        </row>
        <row r="122">
          <cell r="C122" t="str">
            <v>3.5.1.04</v>
          </cell>
          <cell r="D122" t="str">
            <v xml:space="preserve">Capacitación en el Sistema Nacional de Atención Ciudadana 311, dirigida al personal del Hospital. </v>
          </cell>
        </row>
        <row r="123">
          <cell r="C123" t="str">
            <v>3.5.1.05</v>
          </cell>
          <cell r="D123" t="str">
            <v>Capacitación sobre declaración jurada de bienes, a los funcionarios competentes, de conformidad con la Ley 311-14.</v>
          </cell>
        </row>
        <row r="124">
          <cell r="C124" t="str">
            <v>3.5.1.06</v>
          </cell>
          <cell r="D124" t="str">
            <v xml:space="preserve">Capacitación en la Ley No. 172-13 sobre Protección de Datos Personales a todo el personal del hospital. </v>
          </cell>
        </row>
        <row r="125">
          <cell r="C125" t="str">
            <v>3.5.1.07</v>
          </cell>
          <cell r="D125" t="str">
            <v>Creación de la Matriz de Responsabilidad y socialización  con el personal del hospital</v>
          </cell>
        </row>
        <row r="126">
          <cell r="C126" t="str">
            <v>3.5.1.08</v>
          </cell>
          <cell r="D126" t="str">
            <v xml:space="preserve">Creación y/ o actualización de la Resolución de Información Clasificada, si aplica </v>
          </cell>
        </row>
        <row r="127">
          <cell r="C127" t="str">
            <v>3.6.1.01</v>
          </cell>
          <cell r="D127" t="str">
            <v>Consolidación y validación de la plantilla para el Plan Anual de Compras y Contrataciones 2027</v>
          </cell>
        </row>
        <row r="128">
          <cell r="C128" t="str">
            <v>3.6.1.02</v>
          </cell>
          <cell r="D128" t="str">
            <v xml:space="preserve">Seguimiento a la formulación del presupuesto 2027 </v>
          </cell>
        </row>
        <row r="129">
          <cell r="C129" t="str">
            <v>3.6.1.03</v>
          </cell>
          <cell r="D129" t="str">
            <v>Reporte ejecución Metas Físicas y Financieras en el SIGEF 2026</v>
          </cell>
        </row>
        <row r="130">
          <cell r="C130" t="str">
            <v>3.6.1.04</v>
          </cell>
          <cell r="D130" t="str">
            <v>Autoevaluación del desempeño hospitalario del SISCOMPRA y elaboración de un plan de mejora conforme hallazgos</v>
          </cell>
        </row>
        <row r="131">
          <cell r="C131" t="str">
            <v>3.8.1.01</v>
          </cell>
          <cell r="D131" t="str">
            <v>Implementación del plan de mejora con  las recomendaciones resultados de las auditorías realizadas.</v>
          </cell>
        </row>
        <row r="132">
          <cell r="C132" t="str">
            <v>3.8.1.02</v>
          </cell>
          <cell r="D132" t="str">
            <v>Elaboración y remisión de nóminas de Incentivo Rendimiento Individual  y guardias presenciales en los plazos establecidos.</v>
          </cell>
        </row>
        <row r="133">
          <cell r="C133" t="str">
            <v>3.8.1.03</v>
          </cell>
          <cell r="D133" t="str">
            <v>Ejecución de planes de mejora resultados de la evaluación de control interno aplicada.</v>
          </cell>
        </row>
        <row r="134">
          <cell r="C134" t="str">
            <v>3.8.1.04</v>
          </cell>
          <cell r="D134" t="str">
            <v>Reunión con las áreas para identificación de cumplimiento de las actividades programadas del plan piloto Proyecto Sistema de Fiscalización y Control Regional.</v>
          </cell>
        </row>
        <row r="135">
          <cell r="C135" t="str">
            <v>3.8.1.05</v>
          </cell>
          <cell r="D135" t="str">
            <v>Remisión reporte comportamiento de indicadores financieros en seguimiento (disminución de deuda, eficientización de la nómina e incremento de captación recursos directos)..</v>
          </cell>
        </row>
        <row r="136">
          <cell r="C136" t="str">
            <v>3.8.1.06</v>
          </cell>
          <cell r="D136" t="str">
            <v xml:space="preserve">Ejecución de fondos del anticipo financiero  en los plazos establecidos. </v>
          </cell>
        </row>
        <row r="137">
          <cell r="C137" t="str">
            <v>3.8.1.07</v>
          </cell>
          <cell r="D137" t="str">
            <v>Tramitación oportuna ante la ORS de los registros de firmas en cuentas bancarias a nuevos directores y administradores.</v>
          </cell>
        </row>
        <row r="138">
          <cell r="C138" t="str">
            <v>3.8.1.08</v>
          </cell>
          <cell r="D138" t="str">
            <v>Contratación de firma privada para realizar auditoría interna</v>
          </cell>
        </row>
        <row r="139">
          <cell r="C139" t="str">
            <v>3.9.3.01</v>
          </cell>
          <cell r="D139" t="str">
            <v xml:space="preserve">Implementación de Autoinspecciones de Habilitación </v>
          </cell>
        </row>
        <row r="140">
          <cell r="C140" t="str">
            <v>3.9.3.02</v>
          </cell>
          <cell r="D140" t="str">
            <v xml:space="preserve">Elaboración de Plan de Mejora </v>
          </cell>
        </row>
        <row r="141">
          <cell r="C141" t="str">
            <v>3.9.3.03</v>
          </cell>
          <cell r="D141" t="str">
            <v xml:space="preserve">Notificación de Estatus de Habilitación </v>
          </cell>
        </row>
        <row r="142">
          <cell r="C142" t="str">
            <v>3.9.3.04</v>
          </cell>
          <cell r="D142" t="str">
            <v xml:space="preserve">Implementación de Acciones de Plan de Mejora de Habilitación </v>
          </cell>
        </row>
        <row r="143">
          <cell r="C143" t="str">
            <v>3.10.1.01</v>
          </cell>
          <cell r="D143" t="str">
            <v>Aplicación de encuestas de satisfacción de usuarios acorde a cuota establecida mensualmente y Generación de reporte de nivel de satisfacción de usuarios</v>
          </cell>
        </row>
        <row r="144">
          <cell r="C144" t="str">
            <v>3.10.1.02</v>
          </cell>
          <cell r="D144" t="str">
            <v>Formulación y/o actualización del plan de mejora de la experiencia del paciente</v>
          </cell>
        </row>
        <row r="145">
          <cell r="C145" t="str">
            <v>3.10.1.03</v>
          </cell>
          <cell r="D145" t="str">
            <v>Seguimiento del cumplimiento de acciones  del plan de mejora de la experiencia del paciente (alineado con los resultados de las supervisones, encuestas de satisfacción, grupos focales, QDRS).</v>
          </cell>
        </row>
        <row r="146">
          <cell r="C146" t="str">
            <v>3.10.1.04</v>
          </cell>
          <cell r="D146" t="str">
            <v>Gestión de los buzones de sugerencias (QDRS)</v>
          </cell>
        </row>
        <row r="147">
          <cell r="C147" t="str">
            <v>3.10.1.05</v>
          </cell>
          <cell r="D147" t="str">
            <v>Registro de las referencias y contrareferencias de la Red.</v>
          </cell>
        </row>
        <row r="148">
          <cell r="C148" t="str">
            <v>3.10.1.06</v>
          </cell>
          <cell r="D148" t="str">
            <v>Cumplimiento indicadores de AU</v>
          </cell>
        </row>
        <row r="149">
          <cell r="C149">
            <v>0</v>
          </cell>
          <cell r="D149">
            <v>0</v>
          </cell>
        </row>
      </sheetData>
      <sheetData sheetId="2"/>
      <sheetData sheetId="3"/>
      <sheetData sheetId="4"/>
      <sheetData sheetId="5"/>
      <sheetData sheetId="6"/>
      <sheetData sheetId="7">
        <row r="5">
          <cell r="C5" t="str">
            <v>Acabados textiles</v>
          </cell>
          <cell r="D5" t="str">
            <v>lsAcabadosTextiles</v>
          </cell>
        </row>
        <row r="6">
          <cell r="C6" t="str">
            <v>Alimentos y bebidas para personas</v>
          </cell>
          <cell r="D6" t="str">
            <v>lsAlimentosyBebidas</v>
          </cell>
        </row>
        <row r="7">
          <cell r="C7" t="str">
            <v>Artículos de plástico</v>
          </cell>
          <cell r="D7" t="str">
            <v>lsArticulosdePlastico</v>
          </cell>
        </row>
        <row r="8">
          <cell r="C8" t="str">
            <v>Electrodomésticos</v>
          </cell>
          <cell r="D8" t="str">
            <v>lsElectrodomesticos</v>
          </cell>
        </row>
        <row r="9">
          <cell r="C9" t="str">
            <v>Equipo de comunicación, telecomunicaciones y señalamiento</v>
          </cell>
          <cell r="D9" t="str">
            <v>lsTelecomunicaciones</v>
          </cell>
        </row>
        <row r="10">
          <cell r="C10" t="str">
            <v xml:space="preserve">Equipo médico y de laboratorio </v>
          </cell>
          <cell r="D10" t="str">
            <v>lsEquiposMedicos</v>
          </cell>
        </row>
        <row r="11">
          <cell r="C11" t="str">
            <v>Equipos de cómputo</v>
          </cell>
          <cell r="D11" t="str">
            <v>lsEquiposComputos</v>
          </cell>
        </row>
        <row r="12">
          <cell r="C12" t="str">
            <v>Equipos de seguridad</v>
          </cell>
          <cell r="D12" t="str">
            <v>lsEquiposSeguridad</v>
          </cell>
        </row>
        <row r="13">
          <cell r="C13" t="str">
            <v>Eventos generales</v>
          </cell>
          <cell r="D13" t="str">
            <v>lsEventosGenerales</v>
          </cell>
        </row>
        <row r="14">
          <cell r="C14" t="str">
            <v>Gasoil</v>
          </cell>
          <cell r="D14" t="str">
            <v>lsGasoil</v>
          </cell>
        </row>
        <row r="15">
          <cell r="C15" t="str">
            <v>Herramientas menores</v>
          </cell>
          <cell r="D15" t="str">
            <v>lsHerramientasMenores</v>
          </cell>
        </row>
        <row r="16">
          <cell r="C16" t="str">
            <v>Impresión y encuadernación</v>
          </cell>
          <cell r="D16" t="str">
            <v>lsImpresionyEncuadernacion</v>
          </cell>
        </row>
        <row r="17">
          <cell r="C17" t="str">
            <v>Llantas y neumáticos</v>
          </cell>
          <cell r="D17" t="str">
            <v>lsLlantasyNeumaticos</v>
          </cell>
        </row>
        <row r="18">
          <cell r="C18" t="str">
            <v>Mantenimiento y reparación de equipos de transporte, tracción y elevación</v>
          </cell>
          <cell r="D18" t="str">
            <v>lsMantenimiento</v>
          </cell>
        </row>
        <row r="19">
          <cell r="C19" t="str">
            <v>Mantenimiento y reparación de equipos para computación</v>
          </cell>
          <cell r="D19" t="str">
            <v>lsMantenimiento</v>
          </cell>
        </row>
        <row r="20">
          <cell r="C20" t="str">
            <v>Mantenimiento y reparación de equipos sanitarios y de laboratorio</v>
          </cell>
          <cell r="D20" t="str">
            <v>lsMantenimiento</v>
          </cell>
        </row>
        <row r="21">
          <cell r="C21" t="str">
            <v>Mantenimiento y reparación de maquinarias y equipos</v>
          </cell>
          <cell r="D21" t="str">
            <v>lsMantenimiento</v>
          </cell>
        </row>
        <row r="22">
          <cell r="C22" t="str">
            <v>Mantenimiento y reparación de muebles y equipos de oficina</v>
          </cell>
          <cell r="D22" t="str">
            <v>lsMantenimiento</v>
          </cell>
        </row>
        <row r="23">
          <cell r="C23" t="str">
            <v>Material para limpieza</v>
          </cell>
          <cell r="D23" t="str">
            <v>lsMaterialesdeLimpieza</v>
          </cell>
        </row>
        <row r="24">
          <cell r="C24" t="str">
            <v>Muebles de alojamiento</v>
          </cell>
          <cell r="D24" t="str">
            <v>lsMueblesdeAlojamiento</v>
          </cell>
        </row>
        <row r="25">
          <cell r="C25" t="str">
            <v>Muebles de oficina y estantería</v>
          </cell>
          <cell r="D25" t="str">
            <v>lsMueblesdeOficina</v>
          </cell>
        </row>
        <row r="26">
          <cell r="C26" t="str">
            <v>Obras menores en edificaciones</v>
          </cell>
          <cell r="D26" t="str">
            <v>lsObrasMenoresEdificaciones</v>
          </cell>
        </row>
        <row r="27">
          <cell r="C27" t="str">
            <v>Otros equipos</v>
          </cell>
          <cell r="D27" t="str">
            <v>lsOtrosEquipos</v>
          </cell>
        </row>
        <row r="28">
          <cell r="C28" t="str">
            <v>Peaje</v>
          </cell>
          <cell r="D28" t="str">
            <v>lsPeaje</v>
          </cell>
        </row>
        <row r="29">
          <cell r="C29" t="str">
            <v>Pinturas, barnices, lacas, diluyentes y absorbentes para pintura</v>
          </cell>
          <cell r="D29" t="str">
            <v>lsPinturas</v>
          </cell>
        </row>
        <row r="30">
          <cell r="C30" t="str">
            <v>Productos de artes gráficas</v>
          </cell>
          <cell r="D30" t="str">
            <v>lsProductosArtesGraficas</v>
          </cell>
        </row>
        <row r="31">
          <cell r="C31" t="str">
            <v>Productos de cemento</v>
          </cell>
          <cell r="D31" t="str">
            <v>lsProductosdeCemento</v>
          </cell>
        </row>
        <row r="32">
          <cell r="C32" t="str">
            <v>Productos de loza</v>
          </cell>
          <cell r="D32" t="str">
            <v>lsProductosdeLoza</v>
          </cell>
        </row>
        <row r="33">
          <cell r="C33" t="str">
            <v>Productos de Papel, Cartón e Impresos</v>
          </cell>
          <cell r="D33" t="str">
            <v>lsProductosdePapel</v>
          </cell>
        </row>
        <row r="34">
          <cell r="C34" t="str">
            <v>Productos de vidrio</v>
          </cell>
          <cell r="D34" t="str">
            <v>lsProductosdeVidrio</v>
          </cell>
        </row>
        <row r="35">
          <cell r="C35" t="str">
            <v>Productos eléctricos y afines</v>
          </cell>
          <cell r="D35" t="str">
            <v>lsProductosElectricos</v>
          </cell>
        </row>
        <row r="36">
          <cell r="C36" t="str">
            <v>Productos medicinales para uso humano</v>
          </cell>
          <cell r="D36" t="str">
            <v>lsProductosMedicinalesH</v>
          </cell>
        </row>
        <row r="37">
          <cell r="C37" t="str">
            <v>Productos metálicos y sus derivados</v>
          </cell>
          <cell r="D37" t="str">
            <v>lsProductosMetalicos</v>
          </cell>
        </row>
        <row r="38">
          <cell r="C38" t="str">
            <v>Productos químicos de uso personal</v>
          </cell>
          <cell r="D38" t="str">
            <v>lsProductosQuimicos</v>
          </cell>
        </row>
        <row r="39">
          <cell r="C39" t="str">
            <v>Publicidad y propaganda</v>
          </cell>
          <cell r="D39" t="str">
            <v>lsPublicidadyPropaganda</v>
          </cell>
        </row>
        <row r="40">
          <cell r="C40" t="str">
            <v>Servicios técnicos y profesionales</v>
          </cell>
          <cell r="D40" t="str">
            <v>lsServiciosTecnicosProfesionales</v>
          </cell>
        </row>
        <row r="41">
          <cell r="C41" t="str">
            <v>Sistemas de aire acondicionado, calefacción y de refrigeración industrial y comercial</v>
          </cell>
          <cell r="D41" t="str">
            <v>lsAireAcondicionado</v>
          </cell>
        </row>
        <row r="42">
          <cell r="C42" t="str">
            <v>Útiles de cocina y comedor</v>
          </cell>
          <cell r="D42" t="str">
            <v>lsUtilesdeCocina</v>
          </cell>
        </row>
        <row r="43">
          <cell r="C43" t="str">
            <v>Útiles de escritorio, oficina, informática y de enseñanza</v>
          </cell>
          <cell r="D43" t="str">
            <v>lsUtilesdeOficina</v>
          </cell>
        </row>
        <row r="44">
          <cell r="C44" t="str">
            <v>Útiles menores médico-quirúrgicos</v>
          </cell>
          <cell r="D44" t="str">
            <v>lsUtilesMenoresMQ</v>
          </cell>
        </row>
        <row r="45">
          <cell r="C45" t="str">
            <v>Viáticos dentro del país</v>
          </cell>
          <cell r="D45" t="str">
            <v>lsViaticosDP</v>
          </cell>
        </row>
        <row r="46">
          <cell r="C46" t="str">
            <v>Automóviles y camiones</v>
          </cell>
          <cell r="D46" t="str">
            <v>lsEquiposTransporte</v>
          </cell>
        </row>
        <row r="47">
          <cell r="C47" t="str">
            <v>Carrocerías y remolques</v>
          </cell>
          <cell r="D47" t="str">
            <v>lsEquiposTransporte</v>
          </cell>
        </row>
        <row r="48">
          <cell r="C48" t="str">
            <v>Otros equipos de transporte</v>
          </cell>
          <cell r="D48" t="str">
            <v>lsEquiposTransporte</v>
          </cell>
        </row>
      </sheetData>
      <sheetData sheetId="8">
        <row r="2">
          <cell r="C2" t="str">
            <v>Manteles en encajes para bandejas grandes (rectangulares)</v>
          </cell>
          <cell r="D2" t="str">
            <v>unidad</v>
          </cell>
          <cell r="E2">
            <v>944</v>
          </cell>
          <cell r="F2" t="str">
            <v>2.3.2.2.01</v>
          </cell>
        </row>
        <row r="3">
          <cell r="C3" t="str">
            <v>Manteles en encajes para bandejas pequeñas (rectangulares)</v>
          </cell>
          <cell r="D3" t="str">
            <v>unidad</v>
          </cell>
          <cell r="E3">
            <v>590</v>
          </cell>
          <cell r="F3" t="str">
            <v>2.3.2.2.01</v>
          </cell>
        </row>
        <row r="4">
          <cell r="C4" t="str">
            <v>Almuerzo tipo Buffet para 10 personas (Cristaleria, Cuberteria, Servilletas, Jugo)</v>
          </cell>
          <cell r="D4" t="str">
            <v>unidad</v>
          </cell>
          <cell r="E4">
            <v>5000.5</v>
          </cell>
          <cell r="F4" t="str">
            <v>2.3.1.1.01</v>
          </cell>
        </row>
        <row r="5">
          <cell r="C5" t="str">
            <v>Almuerzo tipo Buffet para 20 personas (Cristalería, Cubertería, Servilletas, Jugo, Café)</v>
          </cell>
          <cell r="D5" t="str">
            <v>unidad</v>
          </cell>
          <cell r="E5">
            <v>10133.5</v>
          </cell>
          <cell r="F5" t="str">
            <v>2.3.1.1.01</v>
          </cell>
        </row>
        <row r="6">
          <cell r="C6" t="str">
            <v xml:space="preserve">Almuerzo tipo Buffet para 30 personas (Cristaleria, Cuberteria, Servilletas, Jugo) </v>
          </cell>
          <cell r="D6" t="str">
            <v>unidad</v>
          </cell>
          <cell r="E6">
            <v>25488</v>
          </cell>
          <cell r="F6" t="str">
            <v>2.3.1.1.01</v>
          </cell>
        </row>
        <row r="7">
          <cell r="C7" t="str">
            <v>Almuerzo tipo Buffet para 40 personas (Cristalería, Cuberteria, Mesas, Sillas, Manteles, Servilletas)</v>
          </cell>
          <cell r="D7" t="str">
            <v>unidad</v>
          </cell>
          <cell r="E7">
            <v>61419</v>
          </cell>
          <cell r="F7" t="str">
            <v>2.3.1.1.01</v>
          </cell>
        </row>
        <row r="8">
          <cell r="C8" t="str">
            <v>Refrigerio Dulce tipo Buffet p/65 Personas (Arreglo Flores, Alquiler Cristalería, Sillas, Servilletas, Mesa, Bambalina, Tope)</v>
          </cell>
          <cell r="D8" t="str">
            <v>unidad</v>
          </cell>
          <cell r="E8">
            <v>33435.300000000003</v>
          </cell>
          <cell r="F8" t="str">
            <v>2.3.1.1.01</v>
          </cell>
        </row>
        <row r="9">
          <cell r="C9" t="str">
            <v>Refrigerio tipo Buffet p/12 personas (4 Variedades, Desechables Transparentes, Jugo Natural, Servilletas, Hielo)</v>
          </cell>
          <cell r="D9" t="str">
            <v>unidad</v>
          </cell>
          <cell r="E9">
            <v>9410.5</v>
          </cell>
          <cell r="F9" t="str">
            <v>2.3.1.1.01</v>
          </cell>
        </row>
        <row r="10">
          <cell r="C10" t="str">
            <v xml:space="preserve">Refrigerio tipo Buffet p/15 personas (3 Variedades, Desechables Transparentes, Jugo Natural, Servilletas, Hielo) </v>
          </cell>
          <cell r="D10" t="str">
            <v>unidad</v>
          </cell>
          <cell r="E10">
            <v>5929.5</v>
          </cell>
          <cell r="F10" t="str">
            <v>2.3.1.1.01</v>
          </cell>
        </row>
        <row r="11">
          <cell r="C11" t="str">
            <v>Refrigerio tipo Buffet p/150 personas (Diferentes Variedades, Bambalinas, Manteles, Desechables, Hielo, Servilletas)</v>
          </cell>
          <cell r="D11" t="str">
            <v>unidad</v>
          </cell>
          <cell r="E11">
            <v>65844</v>
          </cell>
          <cell r="F11" t="str">
            <v>2.3.1.1.01</v>
          </cell>
        </row>
        <row r="12">
          <cell r="C12" t="str">
            <v xml:space="preserve">Refrigerio tipo Buffet p/40 personas (5 Variedades, Cristaleria, Mantel, Tope, Bambalina, Servilletas, Hielo) </v>
          </cell>
          <cell r="D12" t="str">
            <v>unidad</v>
          </cell>
          <cell r="E12">
            <v>29393.8</v>
          </cell>
          <cell r="F12" t="str">
            <v>2.3.1.1.01</v>
          </cell>
        </row>
        <row r="13">
          <cell r="C13" t="str">
            <v xml:space="preserve">Refrigerio tipo Buffet p/45 personas (5 Variedades, Desechable Transparentes, Servilletas, Hielo) </v>
          </cell>
          <cell r="D13" t="str">
            <v>unidad</v>
          </cell>
          <cell r="E13">
            <v>27193.1</v>
          </cell>
          <cell r="F13" t="str">
            <v>2.3.1.1.01</v>
          </cell>
        </row>
        <row r="14">
          <cell r="C14" t="str">
            <v xml:space="preserve">Refrigerio tipo preempacado p/100 personas (4 Variedades, Jugo, Desechables Transparentes, Hielo, Servilleta) </v>
          </cell>
          <cell r="D14" t="str">
            <v>unidad</v>
          </cell>
          <cell r="E14">
            <v>50380.1</v>
          </cell>
          <cell r="F14" t="str">
            <v>2.3.1.1.01</v>
          </cell>
        </row>
        <row r="15">
          <cell r="C15" t="str">
            <v xml:space="preserve">Refrigerio tipo preempacado p/110 personas (4 Variedades, Jugo, Desechables Transparentes,sillas plasticas, Servilletas) </v>
          </cell>
          <cell r="D15" t="str">
            <v>unidad</v>
          </cell>
          <cell r="E15">
            <v>29323</v>
          </cell>
          <cell r="F15" t="str">
            <v>2.3.1.1.01</v>
          </cell>
        </row>
        <row r="16">
          <cell r="C16" t="str">
            <v xml:space="preserve">Refrigerio tipo preempacado p/125 personas (4 Variedades, Jugo, Desechables Transparentes,sillas plasticas, Servilletas) </v>
          </cell>
          <cell r="D16" t="str">
            <v>unidad</v>
          </cell>
          <cell r="E16">
            <v>32833.5</v>
          </cell>
          <cell r="F16" t="str">
            <v>2.3.1.1.01</v>
          </cell>
        </row>
        <row r="17">
          <cell r="C17" t="str">
            <v>Refrigerio tipo preempacado p/20 personas (Variedades fuertes, Jugo, Desechables Transparentes, Servilletas, Hielo)</v>
          </cell>
          <cell r="D17" t="str">
            <v>unidad</v>
          </cell>
          <cell r="E17">
            <v>12537.5</v>
          </cell>
          <cell r="F17" t="str">
            <v>2.3.1.1.01</v>
          </cell>
        </row>
        <row r="18">
          <cell r="C18" t="str">
            <v>Refrigerio tipo preempacado p/25 personas (4 Variedades, Jugo, Desechables Transparentes, Jugo Natural)</v>
          </cell>
          <cell r="D18" t="str">
            <v>unidad</v>
          </cell>
          <cell r="E18">
            <v>12626</v>
          </cell>
          <cell r="F18" t="str">
            <v>2.3.1.1.01</v>
          </cell>
        </row>
        <row r="19">
          <cell r="C19" t="str">
            <v xml:space="preserve">Refrigerio tipo preempacado p/250 personas (4 Variedades, Jugo, Desechables Transparentes, Mesas, Manteles) </v>
          </cell>
          <cell r="D19" t="str">
            <v>unidad</v>
          </cell>
          <cell r="E19">
            <v>95892.7</v>
          </cell>
          <cell r="F19" t="str">
            <v>2.3.1.1.01</v>
          </cell>
        </row>
        <row r="20">
          <cell r="C20" t="str">
            <v xml:space="preserve">Refrigerio tipo preempacado p/50 personas (3 Variedades, Jugo, Desechables Transparentes, Hielo, Servilleta) </v>
          </cell>
          <cell r="D20" t="str">
            <v>unidad</v>
          </cell>
          <cell r="E20">
            <v>19706</v>
          </cell>
          <cell r="F20" t="str">
            <v>2.3.1.1.01</v>
          </cell>
        </row>
        <row r="21">
          <cell r="C21" t="str">
            <v>Refrigerio y Almuerzo tipo Buffet p/25 personas (Cristaleria, Mesas, Manteles, Bambalina, Hielo, Servilletas</v>
          </cell>
          <cell r="D21" t="str">
            <v>unidad</v>
          </cell>
          <cell r="E21">
            <v>30975</v>
          </cell>
          <cell r="F21" t="str">
            <v>2.3.1.1.01</v>
          </cell>
        </row>
        <row r="22">
          <cell r="C22" t="str">
            <v>Servicio de Almuerzo tipo buffet para 30 Personas</v>
          </cell>
          <cell r="D22" t="str">
            <v>unidad</v>
          </cell>
          <cell r="E22">
            <v>15251.5</v>
          </cell>
          <cell r="F22" t="str">
            <v>2.3.1.1.01</v>
          </cell>
        </row>
        <row r="23">
          <cell r="C23" t="str">
            <v>Servicio de Refrigerio tipo buffet 30 Personas</v>
          </cell>
          <cell r="D23" t="str">
            <v>unidad</v>
          </cell>
          <cell r="E23">
            <v>24225.4</v>
          </cell>
          <cell r="F23" t="str">
            <v>2.3.1.1.01</v>
          </cell>
        </row>
        <row r="24">
          <cell r="C24" t="str">
            <v>Cajas de Cucharas Plásticas</v>
          </cell>
          <cell r="D24" t="str">
            <v>Caja</v>
          </cell>
          <cell r="E24">
            <v>1003</v>
          </cell>
          <cell r="F24" t="str">
            <v>2.3.5.5.01</v>
          </cell>
        </row>
        <row r="25">
          <cell r="C25" t="str">
            <v>Cajas de Tenedores Plásticos</v>
          </cell>
          <cell r="D25" t="str">
            <v>Caja</v>
          </cell>
          <cell r="E25">
            <v>1003</v>
          </cell>
          <cell r="F25" t="str">
            <v>2.3.5.5.01</v>
          </cell>
        </row>
        <row r="26">
          <cell r="C26" t="str">
            <v>Cajas de Vasos No. 3</v>
          </cell>
          <cell r="D26" t="str">
            <v>Caja</v>
          </cell>
          <cell r="E26">
            <v>3009</v>
          </cell>
          <cell r="F26" t="str">
            <v>2.3.5.5.01</v>
          </cell>
        </row>
        <row r="27">
          <cell r="C27" t="str">
            <v>Cajas de Vasos No. 7</v>
          </cell>
          <cell r="D27" t="str">
            <v>Caja</v>
          </cell>
          <cell r="E27">
            <v>1882.1</v>
          </cell>
          <cell r="F27" t="str">
            <v>2.3.5.5.01</v>
          </cell>
        </row>
        <row r="28">
          <cell r="C28" t="str">
            <v>Fardos de Fundas Plásticas 17x22</v>
          </cell>
          <cell r="D28" t="str">
            <v>unidad</v>
          </cell>
          <cell r="E28">
            <v>83.78</v>
          </cell>
          <cell r="F28" t="str">
            <v>2.3.5.5.01</v>
          </cell>
        </row>
        <row r="29">
          <cell r="C29" t="str">
            <v>Fardos de Fundas Plásticas 24x30</v>
          </cell>
          <cell r="D29" t="str">
            <v>unidad</v>
          </cell>
          <cell r="E29">
            <v>192.34</v>
          </cell>
          <cell r="F29" t="str">
            <v>2.3.5.5.01</v>
          </cell>
        </row>
        <row r="30">
          <cell r="C30" t="str">
            <v>Fardos de Fundas Plásticas no. 55</v>
          </cell>
          <cell r="D30" t="str">
            <v>unidad</v>
          </cell>
          <cell r="E30">
            <v>421.26</v>
          </cell>
          <cell r="F30" t="str">
            <v>2.3.5.5.01</v>
          </cell>
        </row>
        <row r="31">
          <cell r="C31" t="str">
            <v>Aspiradora</v>
          </cell>
          <cell r="D31" t="str">
            <v>unidad</v>
          </cell>
          <cell r="E31">
            <v>6500</v>
          </cell>
          <cell r="F31" t="str">
            <v>2.6.1.4.01</v>
          </cell>
        </row>
        <row r="32">
          <cell r="C32" t="str">
            <v>Estufas de 20 pulgadas</v>
          </cell>
          <cell r="D32" t="str">
            <v>unidad</v>
          </cell>
          <cell r="E32">
            <v>7265.26</v>
          </cell>
          <cell r="F32" t="str">
            <v>2.6.1.4.01</v>
          </cell>
        </row>
        <row r="33">
          <cell r="C33" t="str">
            <v>Microondas de 7 pies</v>
          </cell>
          <cell r="D33" t="str">
            <v>unidad</v>
          </cell>
          <cell r="E33">
            <v>4675.2539999999999</v>
          </cell>
          <cell r="F33" t="str">
            <v>2.6.1.4.01</v>
          </cell>
        </row>
        <row r="34">
          <cell r="C34" t="str">
            <v>Refrigeradores de 8 pies</v>
          </cell>
          <cell r="D34" t="str">
            <v>unidad</v>
          </cell>
          <cell r="E34">
            <v>16785.5</v>
          </cell>
          <cell r="F34" t="str">
            <v>2.6.1.4.01</v>
          </cell>
        </row>
        <row r="35">
          <cell r="C35" t="str">
            <v>Televisores de 32 pulgadas</v>
          </cell>
          <cell r="D35" t="str">
            <v>unidad</v>
          </cell>
          <cell r="E35">
            <v>15163</v>
          </cell>
          <cell r="F35" t="str">
            <v>2.6.1.4.01</v>
          </cell>
        </row>
        <row r="36">
          <cell r="C36" t="str">
            <v>Mapas de Evacuación</v>
          </cell>
          <cell r="D36" t="str">
            <v>unidad</v>
          </cell>
          <cell r="E36">
            <v>2330.5</v>
          </cell>
          <cell r="F36" t="str">
            <v>2.6.5.5.01</v>
          </cell>
        </row>
        <row r="37">
          <cell r="C37" t="str">
            <v>Otros Señales</v>
          </cell>
          <cell r="D37">
            <v>0</v>
          </cell>
          <cell r="E37">
            <v>1150</v>
          </cell>
          <cell r="F37" t="str">
            <v>2.6.5.5.01</v>
          </cell>
        </row>
        <row r="38">
          <cell r="C38" t="str">
            <v>Punto de Reunion 2x2 pies, Metla colocado en pared</v>
          </cell>
          <cell r="D38" t="str">
            <v>unidad</v>
          </cell>
          <cell r="E38">
            <v>2330.5</v>
          </cell>
          <cell r="F38" t="str">
            <v>2.6.5.5.01</v>
          </cell>
        </row>
        <row r="39">
          <cell r="C39" t="str">
            <v>Señal de Ruta de Evacuacion Area, Doble Cara 6x12, para techo con cables de acero  Fotoluminiscente</v>
          </cell>
          <cell r="D39" t="str">
            <v>unidad</v>
          </cell>
          <cell r="E39">
            <v>3009</v>
          </cell>
          <cell r="F39" t="str">
            <v>2.6.5.5.01</v>
          </cell>
        </row>
        <row r="40">
          <cell r="C40" t="str">
            <v>Señales de Ruta de Evacuacion Flecha Derecha 5x8 en vinil fotoluminiscente sobre PVC de 4mm</v>
          </cell>
          <cell r="D40" t="str">
            <v>unidad</v>
          </cell>
          <cell r="E40">
            <v>1150.5</v>
          </cell>
          <cell r="F40" t="str">
            <v>2.6.5.5.01</v>
          </cell>
        </row>
        <row r="41">
          <cell r="C41" t="str">
            <v>Señales de Ruta de Evacuacion Flecha Izquierda 5x8 en vinil fotoluminiscente sobre PVC de 4mm</v>
          </cell>
          <cell r="D41" t="str">
            <v>unidad</v>
          </cell>
          <cell r="E41">
            <v>1150.5</v>
          </cell>
          <cell r="F41" t="str">
            <v>2.6.5.5.01</v>
          </cell>
        </row>
        <row r="42">
          <cell r="C42" t="str">
            <v>Señales de Salida 12x25¨ en vinil fotoluminiscente sobre PVC de 4mm</v>
          </cell>
          <cell r="D42" t="str">
            <v>unidad</v>
          </cell>
          <cell r="E42">
            <v>1947</v>
          </cell>
          <cell r="F42" t="str">
            <v>2.6.5.5.01</v>
          </cell>
        </row>
        <row r="43">
          <cell r="C43" t="str">
            <v>Señalizaciones de Extintores y Modo de uso</v>
          </cell>
          <cell r="D43" t="str">
            <v>unidad</v>
          </cell>
          <cell r="E43">
            <v>2212.5</v>
          </cell>
          <cell r="F43" t="str">
            <v>2.6.5.5.01</v>
          </cell>
        </row>
        <row r="44">
          <cell r="C44" t="str">
            <v xml:space="preserve"> Agitador rotador VDRL.</v>
          </cell>
          <cell r="D44" t="str">
            <v>unidad</v>
          </cell>
          <cell r="E44">
            <v>11210</v>
          </cell>
          <cell r="F44" t="str">
            <v>2.6.3.1.01</v>
          </cell>
        </row>
        <row r="45">
          <cell r="C45" t="str">
            <v xml:space="preserve"> Aspirador de secreciones eléctrico rodable</v>
          </cell>
          <cell r="D45" t="str">
            <v>unidad</v>
          </cell>
          <cell r="E45">
            <v>15692.82</v>
          </cell>
          <cell r="F45" t="str">
            <v>2.6.3.1.01</v>
          </cell>
        </row>
        <row r="46">
          <cell r="C46" t="str">
            <v xml:space="preserve"> Bandeja de Urología</v>
          </cell>
          <cell r="D46" t="str">
            <v>unidad</v>
          </cell>
          <cell r="E46">
            <v>342200</v>
          </cell>
          <cell r="F46" t="str">
            <v>2.6.3.1.01</v>
          </cell>
        </row>
        <row r="47">
          <cell r="C47" t="str">
            <v xml:space="preserve"> Contador de células hematológicas.</v>
          </cell>
          <cell r="D47" t="str">
            <v>unidad</v>
          </cell>
          <cell r="E47">
            <v>6254</v>
          </cell>
          <cell r="F47" t="str">
            <v>2.6.3.1.01</v>
          </cell>
        </row>
        <row r="48">
          <cell r="C48" t="str">
            <v xml:space="preserve"> Incubadora neonatal para UCI</v>
          </cell>
          <cell r="D48" t="str">
            <v>unidad</v>
          </cell>
          <cell r="E48">
            <v>531000</v>
          </cell>
          <cell r="F48" t="str">
            <v>2.6.3.1.01</v>
          </cell>
        </row>
        <row r="49">
          <cell r="C49" t="str">
            <v xml:space="preserve"> Vitrina de acero inoxidable para material estéril 0.68x0.45x1.70m.</v>
          </cell>
          <cell r="D49" t="str">
            <v>unidad</v>
          </cell>
          <cell r="E49">
            <v>49794.525000000001</v>
          </cell>
          <cell r="F49" t="str">
            <v>2.6.3.1.01</v>
          </cell>
        </row>
        <row r="50">
          <cell r="C50" t="str">
            <v>Aza Diatermica</v>
          </cell>
          <cell r="D50" t="str">
            <v>unidad</v>
          </cell>
          <cell r="E50">
            <v>275000</v>
          </cell>
          <cell r="F50" t="str">
            <v>2.6.3.1.01</v>
          </cell>
        </row>
        <row r="51">
          <cell r="C51" t="str">
            <v>Balanza  con tallímetro de 160 kg - 320 lbs.</v>
          </cell>
          <cell r="D51" t="str">
            <v>unidad</v>
          </cell>
          <cell r="E51">
            <v>8407.5</v>
          </cell>
          <cell r="F51" t="str">
            <v>2.6.3.1.01</v>
          </cell>
        </row>
        <row r="52">
          <cell r="C52" t="str">
            <v>Balanza analítica de precisión</v>
          </cell>
          <cell r="D52" t="str">
            <v>unidad</v>
          </cell>
          <cell r="E52">
            <v>96885.151100000003</v>
          </cell>
          <cell r="F52" t="str">
            <v>2.6.3.1.01</v>
          </cell>
        </row>
        <row r="53">
          <cell r="C53" t="str">
            <v>Bandeja cirugía general</v>
          </cell>
          <cell r="D53" t="str">
            <v>unidad</v>
          </cell>
          <cell r="E53">
            <v>250160</v>
          </cell>
          <cell r="F53" t="str">
            <v>2.6.3.1.01</v>
          </cell>
        </row>
        <row r="54">
          <cell r="C54" t="str">
            <v>Bandeja de acero inoxidable 30x20cms.</v>
          </cell>
          <cell r="D54" t="str">
            <v>unidad</v>
          </cell>
          <cell r="E54">
            <v>2950</v>
          </cell>
          <cell r="F54" t="str">
            <v>2.6.3.1.01</v>
          </cell>
        </row>
        <row r="55">
          <cell r="C55" t="str">
            <v>Bandeja de cesárea.</v>
          </cell>
          <cell r="D55" t="str">
            <v>unidad</v>
          </cell>
          <cell r="E55">
            <v>226560</v>
          </cell>
          <cell r="F55" t="str">
            <v>2.6.3.1.01</v>
          </cell>
        </row>
        <row r="56">
          <cell r="C56" t="str">
            <v>Bandeja de cirugía ortopédica</v>
          </cell>
          <cell r="D56" t="str">
            <v>unidad</v>
          </cell>
          <cell r="E56">
            <v>501500</v>
          </cell>
          <cell r="F56" t="str">
            <v>2.6.3.1.01</v>
          </cell>
        </row>
        <row r="57">
          <cell r="C57" t="str">
            <v>Bandeja de legrado</v>
          </cell>
          <cell r="D57" t="str">
            <v>unidad</v>
          </cell>
          <cell r="E57">
            <v>41300</v>
          </cell>
          <cell r="F57" t="str">
            <v>2.6.3.1.01</v>
          </cell>
        </row>
        <row r="58">
          <cell r="C58" t="str">
            <v>Bandeja de parto</v>
          </cell>
          <cell r="D58" t="str">
            <v>unidad</v>
          </cell>
          <cell r="E58">
            <v>49560</v>
          </cell>
          <cell r="F58" t="str">
            <v>2.6.3.1.01</v>
          </cell>
        </row>
        <row r="59">
          <cell r="C59" t="str">
            <v>Bandeja ginecológica</v>
          </cell>
          <cell r="D59" t="str">
            <v>unidad</v>
          </cell>
          <cell r="E59">
            <v>188800</v>
          </cell>
          <cell r="F59" t="str">
            <v>2.6.3.1.01</v>
          </cell>
        </row>
        <row r="60">
          <cell r="C60" t="str">
            <v>Baño maría 10 - 15 lts.</v>
          </cell>
          <cell r="D60" t="str">
            <v>unidad</v>
          </cell>
          <cell r="E60">
            <v>27140</v>
          </cell>
          <cell r="F60" t="str">
            <v>2.6.3.1.01</v>
          </cell>
        </row>
        <row r="61">
          <cell r="C61" t="str">
            <v>Cama  tipo hospitalaria, de posición, con barandas,  colchón</v>
          </cell>
          <cell r="D61" t="str">
            <v>unidad</v>
          </cell>
          <cell r="E61">
            <v>49219.1806</v>
          </cell>
          <cell r="F61" t="str">
            <v>2.6.3.1.01</v>
          </cell>
        </row>
        <row r="62">
          <cell r="C62" t="str">
            <v>Cama cuna metálica rodable con barandas para niños 147 x 82.5 x 50 cms.</v>
          </cell>
          <cell r="D62" t="str">
            <v>unidad</v>
          </cell>
          <cell r="E62">
            <v>26137.0707</v>
          </cell>
          <cell r="F62" t="str">
            <v>2.6.3.1.01</v>
          </cell>
        </row>
        <row r="63">
          <cell r="C63" t="str">
            <v>Cama eléctrica de cuidados intensivos con barandas y funciones de posicionamientos especiales</v>
          </cell>
          <cell r="D63" t="str">
            <v>unidad</v>
          </cell>
          <cell r="E63">
            <v>105563.74400000001</v>
          </cell>
          <cell r="F63" t="str">
            <v>2.6.3.1.01</v>
          </cell>
        </row>
        <row r="64">
          <cell r="C64" t="str">
            <v>Cama unipersonal</v>
          </cell>
          <cell r="D64" t="str">
            <v>unidad</v>
          </cell>
          <cell r="E64">
            <v>6490</v>
          </cell>
          <cell r="F64" t="str">
            <v>2.6.3.1.01</v>
          </cell>
        </row>
        <row r="65">
          <cell r="C65" t="str">
            <v>Camilla de emergencia  con barandas, ruedas  y  porta suero incluido</v>
          </cell>
          <cell r="D65" t="str">
            <v>unidad</v>
          </cell>
          <cell r="E65">
            <v>30335.3338</v>
          </cell>
          <cell r="F65" t="str">
            <v>2.6.3.1.01</v>
          </cell>
        </row>
        <row r="66">
          <cell r="C66" t="str">
            <v>Camilla de transporte intrahospitalaria con barandas, ruedas y porta suero</v>
          </cell>
          <cell r="D66" t="str">
            <v>unidad</v>
          </cell>
          <cell r="E66">
            <v>72981.654699999999</v>
          </cell>
          <cell r="F66" t="str">
            <v>2.6.3.1.01</v>
          </cell>
        </row>
        <row r="67">
          <cell r="C67" t="str">
            <v>Camilla de trauma shock</v>
          </cell>
          <cell r="D67" t="str">
            <v>unidad</v>
          </cell>
          <cell r="E67">
            <v>172048.60250000001</v>
          </cell>
          <cell r="F67" t="str">
            <v>2.6.3.1.01</v>
          </cell>
        </row>
        <row r="68">
          <cell r="C68" t="str">
            <v>Camilla para examen ginecológico.</v>
          </cell>
          <cell r="D68" t="str">
            <v>unidad</v>
          </cell>
          <cell r="E68">
            <v>104465.4</v>
          </cell>
          <cell r="F68" t="str">
            <v>2.6.3.1.01</v>
          </cell>
        </row>
        <row r="69">
          <cell r="C69" t="str">
            <v>Carro de cura</v>
          </cell>
          <cell r="D69" t="str">
            <v>unidad</v>
          </cell>
          <cell r="E69">
            <v>8314.2916999999998</v>
          </cell>
          <cell r="F69" t="str">
            <v>2.6.3.1.01</v>
          </cell>
        </row>
        <row r="70">
          <cell r="C70" t="str">
            <v>Centrífuga de Mesa de 24 tubos</v>
          </cell>
          <cell r="D70" t="str">
            <v>unidad</v>
          </cell>
          <cell r="E70">
            <v>198806.39999999999</v>
          </cell>
          <cell r="F70" t="str">
            <v>2.6.3.1.01</v>
          </cell>
        </row>
        <row r="71">
          <cell r="C71" t="str">
            <v>Chaleco plomado</v>
          </cell>
          <cell r="D71" t="str">
            <v>unidad</v>
          </cell>
          <cell r="E71">
            <v>11313.84</v>
          </cell>
          <cell r="F71" t="str">
            <v>2.6.3.1.01</v>
          </cell>
        </row>
        <row r="72">
          <cell r="C72" t="str">
            <v>Cipap Fisher</v>
          </cell>
          <cell r="D72" t="str">
            <v>unidad</v>
          </cell>
          <cell r="E72">
            <v>469017.40850000002</v>
          </cell>
          <cell r="F72" t="str">
            <v>2.6.3.1.01</v>
          </cell>
        </row>
        <row r="73">
          <cell r="C73" t="str">
            <v>Colchones Hospitalarios 36' x 76' (Azul, Marron o Crema)</v>
          </cell>
          <cell r="D73" t="str">
            <v>unidad</v>
          </cell>
          <cell r="E73">
            <v>4501.7</v>
          </cell>
          <cell r="F73" t="str">
            <v>2.6.3.1.01</v>
          </cell>
        </row>
        <row r="74">
          <cell r="C74" t="str">
            <v>Cuna de calor radiante</v>
          </cell>
          <cell r="D74" t="str">
            <v>unidad</v>
          </cell>
          <cell r="E74">
            <v>161582.93400000001</v>
          </cell>
          <cell r="F74" t="str">
            <v>2.6.3.1.01</v>
          </cell>
        </row>
        <row r="75">
          <cell r="C75" t="str">
            <v>Desfibrilador con monitor ECG, paleta externas y batería interna.</v>
          </cell>
          <cell r="D75" t="str">
            <v>unidad</v>
          </cell>
          <cell r="E75">
            <v>344224.6911</v>
          </cell>
          <cell r="F75" t="str">
            <v>2.6.3.1.01</v>
          </cell>
        </row>
        <row r="76">
          <cell r="C76" t="str">
            <v>Doppler fetal fijo</v>
          </cell>
          <cell r="D76" t="str">
            <v>unidad</v>
          </cell>
          <cell r="E76">
            <v>24151.661800000002</v>
          </cell>
          <cell r="F76" t="str">
            <v>2.6.3.1.01</v>
          </cell>
        </row>
        <row r="77">
          <cell r="C77" t="str">
            <v>Doppler fetal portátil</v>
          </cell>
          <cell r="D77" t="str">
            <v>unidad</v>
          </cell>
          <cell r="E77">
            <v>12836.04</v>
          </cell>
          <cell r="F77" t="str">
            <v>2.6.3.1.01</v>
          </cell>
        </row>
        <row r="78">
          <cell r="C78" t="str">
            <v>Electrocardiógrafo de 3 canales portátil con carro</v>
          </cell>
          <cell r="D78" t="str">
            <v>unidad</v>
          </cell>
          <cell r="E78">
            <v>45994.842499999999</v>
          </cell>
          <cell r="F78" t="str">
            <v>2.6.3.1.01</v>
          </cell>
        </row>
        <row r="79">
          <cell r="C79" t="str">
            <v>Electrocauterio</v>
          </cell>
          <cell r="D79" t="str">
            <v>unidad</v>
          </cell>
          <cell r="E79">
            <v>111029.4216</v>
          </cell>
          <cell r="F79" t="str">
            <v>2.6.3.1.01</v>
          </cell>
        </row>
        <row r="80">
          <cell r="C80" t="str">
            <v>Escalinata de 2 peldaño</v>
          </cell>
          <cell r="D80" t="str">
            <v>unidad</v>
          </cell>
          <cell r="E80">
            <v>1770</v>
          </cell>
          <cell r="F80" t="str">
            <v>2.6.3.1.01</v>
          </cell>
        </row>
        <row r="81">
          <cell r="C81" t="str">
            <v>Esfigmomanómetro De Pared Con Brazalete Adulto</v>
          </cell>
          <cell r="D81" t="str">
            <v>unidad</v>
          </cell>
          <cell r="E81">
            <v>4524.9931999999999</v>
          </cell>
          <cell r="F81" t="str">
            <v>2.6.3.1.01</v>
          </cell>
        </row>
        <row r="82">
          <cell r="C82" t="str">
            <v>Esfigmomanómetro de pared con set de brazaletes pediátrico.</v>
          </cell>
          <cell r="D82" t="str">
            <v>unidad</v>
          </cell>
          <cell r="E82">
            <v>3299.87</v>
          </cell>
          <cell r="F82" t="str">
            <v>2.6.3.1.01</v>
          </cell>
        </row>
        <row r="83">
          <cell r="C83" t="str">
            <v>Esfigmomanómetro de pedestal rodable adulto</v>
          </cell>
          <cell r="D83" t="str">
            <v>unidad</v>
          </cell>
          <cell r="E83">
            <v>4242.6899999999996</v>
          </cell>
          <cell r="F83" t="str">
            <v>2.6.3.1.01</v>
          </cell>
        </row>
        <row r="84">
          <cell r="C84" t="str">
            <v>Esfigmomanómetro de pedestal rodable adulto/pediátrico</v>
          </cell>
          <cell r="D84" t="str">
            <v>unidad</v>
          </cell>
          <cell r="E84">
            <v>11859.991</v>
          </cell>
          <cell r="F84" t="str">
            <v>2.6.3.1.01</v>
          </cell>
        </row>
        <row r="85">
          <cell r="C85" t="str">
            <v>Esfigmomanómetro portátil con brazalete para adulto</v>
          </cell>
          <cell r="D85" t="str">
            <v>unidad</v>
          </cell>
          <cell r="E85">
            <v>1479.9914000000001</v>
          </cell>
          <cell r="F85" t="str">
            <v>2.6.3.1.01</v>
          </cell>
        </row>
        <row r="86">
          <cell r="C86" t="str">
            <v>Esfigmomanómetro portátil con set de Brazaletes pediátricos</v>
          </cell>
          <cell r="D86" t="str">
            <v>unidad</v>
          </cell>
          <cell r="E86">
            <v>1999.9938</v>
          </cell>
          <cell r="F86" t="str">
            <v>2.6.3.1.01</v>
          </cell>
        </row>
        <row r="87">
          <cell r="C87" t="str">
            <v>Estantería metalica de 4 niveles regulares</v>
          </cell>
          <cell r="D87" t="str">
            <v>unidad</v>
          </cell>
          <cell r="E87">
            <v>6938.4</v>
          </cell>
          <cell r="F87" t="str">
            <v>2.6.3.1.01</v>
          </cell>
        </row>
        <row r="88">
          <cell r="C88" t="str">
            <v>Estetoscopio doble campana</v>
          </cell>
          <cell r="D88" t="str">
            <v>unidad</v>
          </cell>
          <cell r="E88">
            <v>938.18259999999998</v>
          </cell>
          <cell r="F88" t="str">
            <v>2.6.3.1.01</v>
          </cell>
        </row>
        <row r="89">
          <cell r="C89" t="str">
            <v>Estetoscopio pediátrico</v>
          </cell>
          <cell r="D89" t="str">
            <v>unidad</v>
          </cell>
          <cell r="E89">
            <v>3519.94</v>
          </cell>
          <cell r="F89" t="str">
            <v>2.6.3.1.01</v>
          </cell>
        </row>
        <row r="90">
          <cell r="C90" t="str">
            <v>Frasco Esteril para muestras</v>
          </cell>
          <cell r="D90" t="str">
            <v>unidad</v>
          </cell>
          <cell r="E90">
            <v>9</v>
          </cell>
          <cell r="F90" t="str">
            <v>2.6.3.1.01</v>
          </cell>
        </row>
        <row r="91">
          <cell r="C91" t="str">
            <v>Horno eléctrico al seco cap. 28 litros.</v>
          </cell>
          <cell r="D91" t="str">
            <v>unidad</v>
          </cell>
          <cell r="E91">
            <v>63229.120000000003</v>
          </cell>
          <cell r="F91" t="str">
            <v>2.6.3.1.01</v>
          </cell>
        </row>
        <row r="92">
          <cell r="C92" t="str">
            <v>Incubadora de transporte</v>
          </cell>
          <cell r="D92" t="str">
            <v>unidad</v>
          </cell>
          <cell r="E92">
            <v>475540</v>
          </cell>
          <cell r="F92" t="str">
            <v>2.6.3.1.01</v>
          </cell>
        </row>
        <row r="93">
          <cell r="C93" t="str">
            <v>Incubadora neonatal estándar</v>
          </cell>
          <cell r="D93" t="str">
            <v>unidad</v>
          </cell>
          <cell r="E93">
            <v>490481.16</v>
          </cell>
          <cell r="F93" t="str">
            <v>2.6.3.1.01</v>
          </cell>
        </row>
        <row r="94">
          <cell r="C94" t="str">
            <v>Instalación de Rayos X en el Hospital Municipal de Haina</v>
          </cell>
          <cell r="D94" t="str">
            <v>unidad</v>
          </cell>
          <cell r="E94">
            <v>74340</v>
          </cell>
          <cell r="F94" t="str">
            <v>2.6.3.1.01</v>
          </cell>
        </row>
        <row r="95">
          <cell r="C95" t="str">
            <v>Lámpara de fototerapia</v>
          </cell>
          <cell r="D95" t="str">
            <v>unidad</v>
          </cell>
          <cell r="E95">
            <v>40101.792600000001</v>
          </cell>
          <cell r="F95" t="str">
            <v>2.6.3.1.01</v>
          </cell>
        </row>
        <row r="96">
          <cell r="C96" t="str">
            <v>Lámpara quirúrgica cialítica de potencia alta.</v>
          </cell>
          <cell r="D96" t="str">
            <v>unidad</v>
          </cell>
          <cell r="E96">
            <v>386697.033</v>
          </cell>
          <cell r="F96" t="str">
            <v>2.6.3.1.01</v>
          </cell>
        </row>
        <row r="97">
          <cell r="C97" t="str">
            <v>Lámpara quirúrgica de pie rodable .</v>
          </cell>
          <cell r="D97" t="str">
            <v>unidad</v>
          </cell>
          <cell r="E97">
            <v>142177.25599999999</v>
          </cell>
          <cell r="F97" t="str">
            <v>2.6.3.1.01</v>
          </cell>
        </row>
        <row r="98">
          <cell r="C98" t="str">
            <v>Laringoscopio adulto</v>
          </cell>
          <cell r="D98" t="str">
            <v>unidad</v>
          </cell>
          <cell r="E98">
            <v>26868.6</v>
          </cell>
          <cell r="F98" t="str">
            <v>2.6.3.1.01</v>
          </cell>
        </row>
        <row r="99">
          <cell r="C99" t="str">
            <v>Máquina de anestesia 3 gases con monitoreo avanzado.</v>
          </cell>
          <cell r="D99" t="str">
            <v>unidad</v>
          </cell>
          <cell r="E99">
            <v>1897493.1</v>
          </cell>
          <cell r="F99" t="str">
            <v>2.6.3.1.01</v>
          </cell>
        </row>
        <row r="100">
          <cell r="C100" t="str">
            <v>Mesa de parto</v>
          </cell>
          <cell r="D100" t="str">
            <v>unidad</v>
          </cell>
          <cell r="E100">
            <v>232041.1</v>
          </cell>
          <cell r="F100" t="str">
            <v>2.6.3.1.01</v>
          </cell>
        </row>
        <row r="101">
          <cell r="C101" t="str">
            <v>Mesa metálica angular rodable para instrumentos de acero inoxidable</v>
          </cell>
          <cell r="D101" t="str">
            <v>unidad</v>
          </cell>
          <cell r="E101">
            <v>34703.800000000003</v>
          </cell>
          <cell r="F101" t="str">
            <v>2.6.3.1.01</v>
          </cell>
        </row>
        <row r="102">
          <cell r="C102" t="str">
            <v>Mesa metálica tipo mayo acero inoxidable</v>
          </cell>
          <cell r="D102" t="str">
            <v>unidad</v>
          </cell>
          <cell r="E102">
            <v>8903.1</v>
          </cell>
          <cell r="F102" t="str">
            <v>2.6.3.1.01</v>
          </cell>
        </row>
        <row r="103">
          <cell r="C103" t="str">
            <v>Mesa para operaciones mayores</v>
          </cell>
          <cell r="D103" t="str">
            <v>unidad</v>
          </cell>
          <cell r="E103">
            <v>130316.25</v>
          </cell>
          <cell r="F103" t="str">
            <v>2.6.3.1.01</v>
          </cell>
        </row>
        <row r="104">
          <cell r="C104" t="str">
            <v>Microscopio binocular Tipo Estándar</v>
          </cell>
          <cell r="D104" t="str">
            <v>unidad</v>
          </cell>
          <cell r="E104">
            <v>22139.75</v>
          </cell>
          <cell r="F104" t="str">
            <v>2.6.3.1.01</v>
          </cell>
        </row>
        <row r="105">
          <cell r="C105" t="str">
            <v>Monitor de actividad intrauterina y cardiofetal</v>
          </cell>
          <cell r="D105" t="str">
            <v>unidad</v>
          </cell>
          <cell r="E105">
            <v>62932.232000000004</v>
          </cell>
          <cell r="F105" t="str">
            <v>2.6.3.1.01</v>
          </cell>
        </row>
        <row r="106">
          <cell r="C106" t="str">
            <v>Monitor de funciones vitales de transporte 5 pararametros</v>
          </cell>
          <cell r="D106" t="str">
            <v>unidad</v>
          </cell>
          <cell r="E106">
            <v>62932.232199999999</v>
          </cell>
          <cell r="F106" t="str">
            <v>2.6.3.1.01</v>
          </cell>
        </row>
        <row r="107">
          <cell r="C107" t="str">
            <v>Monitores de signos vitales de pared de 5 parámetros .</v>
          </cell>
          <cell r="D107" t="str">
            <v>unidad</v>
          </cell>
          <cell r="E107">
            <v>57230</v>
          </cell>
          <cell r="F107" t="str">
            <v>2.6.3.1.01</v>
          </cell>
        </row>
        <row r="108">
          <cell r="C108" t="str">
            <v>Nebulizador</v>
          </cell>
          <cell r="D108" t="str">
            <v>unidad</v>
          </cell>
          <cell r="E108">
            <v>2549.9917</v>
          </cell>
          <cell r="F108" t="str">
            <v>2.6.3.1.01</v>
          </cell>
        </row>
        <row r="109">
          <cell r="C109" t="str">
            <v>Negatoscopio metálico de 1 campo</v>
          </cell>
          <cell r="D109" t="str">
            <v>unidad</v>
          </cell>
          <cell r="E109">
            <v>13999.992</v>
          </cell>
          <cell r="F109" t="str">
            <v>2.6.3.1.01</v>
          </cell>
        </row>
        <row r="110">
          <cell r="C110" t="str">
            <v>Negatoscopio metálico de 2 campos.</v>
          </cell>
          <cell r="D110" t="str">
            <v>unidad</v>
          </cell>
          <cell r="E110">
            <v>19383.86</v>
          </cell>
          <cell r="F110" t="str">
            <v>2.6.3.1.01</v>
          </cell>
        </row>
        <row r="111">
          <cell r="C111" t="str">
            <v>Nevera para banco de sangre</v>
          </cell>
          <cell r="D111" t="str">
            <v>unidad</v>
          </cell>
          <cell r="E111">
            <v>250971.84</v>
          </cell>
          <cell r="F111" t="str">
            <v>2.6.3.1.01</v>
          </cell>
        </row>
        <row r="112">
          <cell r="C112" t="str">
            <v>Nevera para Reactivos</v>
          </cell>
          <cell r="D112" t="str">
            <v>unidad</v>
          </cell>
          <cell r="E112">
            <v>257712</v>
          </cell>
          <cell r="F112" t="str">
            <v>2.6.3.1.01</v>
          </cell>
        </row>
        <row r="113">
          <cell r="C113" t="str">
            <v>Orinal metálico</v>
          </cell>
          <cell r="D113" t="str">
            <v>unidad</v>
          </cell>
          <cell r="E113">
            <v>3613.16</v>
          </cell>
          <cell r="F113" t="str">
            <v>2.6.3.1.01</v>
          </cell>
        </row>
        <row r="114">
          <cell r="C114" t="str">
            <v>Pulsoxímetro adulto pediátrico portátil.</v>
          </cell>
          <cell r="D114" t="str">
            <v>unidad</v>
          </cell>
          <cell r="E114">
            <v>34202.300000000003</v>
          </cell>
          <cell r="F114" t="str">
            <v>2.6.3.1.01</v>
          </cell>
        </row>
        <row r="115">
          <cell r="C115" t="str">
            <v>Pulsoxímetro con sensor neonatal.</v>
          </cell>
          <cell r="D115" t="str">
            <v>unidad</v>
          </cell>
          <cell r="E115">
            <v>30336.03</v>
          </cell>
          <cell r="F115" t="str">
            <v>2.6.3.1.01</v>
          </cell>
        </row>
        <row r="116">
          <cell r="C116" t="str">
            <v>Resucitador manual adulto</v>
          </cell>
          <cell r="D116" t="str">
            <v>unidad</v>
          </cell>
          <cell r="E116">
            <v>1250.8</v>
          </cell>
          <cell r="F116" t="str">
            <v>2.6.3.1.01</v>
          </cell>
        </row>
        <row r="117">
          <cell r="C117" t="str">
            <v>Resucitador manual neonatal</v>
          </cell>
          <cell r="D117" t="str">
            <v>unidad</v>
          </cell>
          <cell r="E117">
            <v>1250.8</v>
          </cell>
          <cell r="F117" t="str">
            <v>2.6.3.1.01</v>
          </cell>
        </row>
        <row r="118">
          <cell r="C118" t="str">
            <v>Resucitador manual pediátrico</v>
          </cell>
          <cell r="D118" t="str">
            <v>unidad</v>
          </cell>
          <cell r="E118">
            <v>1250.8</v>
          </cell>
          <cell r="F118" t="str">
            <v>2.6.3.1.01</v>
          </cell>
        </row>
        <row r="119">
          <cell r="C119" t="str">
            <v>Set de cirugía menor</v>
          </cell>
          <cell r="D119" t="str">
            <v>unidad</v>
          </cell>
          <cell r="E119">
            <v>21240</v>
          </cell>
          <cell r="F119" t="str">
            <v>2.6.3.1.01</v>
          </cell>
        </row>
        <row r="120">
          <cell r="C120" t="str">
            <v>Set de diagnóstico de pared</v>
          </cell>
          <cell r="D120" t="str">
            <v>unidad</v>
          </cell>
          <cell r="E120">
            <v>43960.9</v>
          </cell>
          <cell r="F120" t="str">
            <v>2.6.3.1.01</v>
          </cell>
        </row>
        <row r="121">
          <cell r="C121" t="str">
            <v>Set de diagnóstico portátil</v>
          </cell>
          <cell r="D121" t="str">
            <v>unidad</v>
          </cell>
          <cell r="E121">
            <v>13749.996999999999</v>
          </cell>
          <cell r="F121" t="str">
            <v>2.6.3.1.01</v>
          </cell>
        </row>
        <row r="122">
          <cell r="C122" t="str">
            <v>Set instrumental de curaciones.</v>
          </cell>
          <cell r="D122" t="str">
            <v>unidad</v>
          </cell>
          <cell r="E122">
            <v>13570</v>
          </cell>
          <cell r="F122" t="str">
            <v>2.6.3.1.01</v>
          </cell>
        </row>
        <row r="123">
          <cell r="C123" t="str">
            <v>Silla de rueda aro No. 18</v>
          </cell>
          <cell r="D123" t="str">
            <v>unidad</v>
          </cell>
          <cell r="E123">
            <v>4284.71</v>
          </cell>
          <cell r="F123" t="str">
            <v>2.6.3.1.01</v>
          </cell>
        </row>
        <row r="124">
          <cell r="C124" t="str">
            <v>Silla de rueda aro No. 24</v>
          </cell>
          <cell r="D124" t="str">
            <v>unidad</v>
          </cell>
          <cell r="E124">
            <v>5726.64</v>
          </cell>
          <cell r="F124" t="str">
            <v>2.6.3.1.01</v>
          </cell>
        </row>
        <row r="125">
          <cell r="C125" t="str">
            <v>Sillón dental (de fabricación de local)</v>
          </cell>
          <cell r="D125" t="str">
            <v>unidad</v>
          </cell>
          <cell r="E125">
            <v>20650</v>
          </cell>
          <cell r="F125" t="str">
            <v>2.6.3.1.01</v>
          </cell>
        </row>
        <row r="126">
          <cell r="C126" t="str">
            <v xml:space="preserve">Unidad de Monitoreo de Cuidados Intensivos </v>
          </cell>
          <cell r="D126" t="str">
            <v>unidad</v>
          </cell>
          <cell r="E126">
            <v>575000.01</v>
          </cell>
          <cell r="F126" t="str">
            <v>2.6.3.1.01</v>
          </cell>
        </row>
        <row r="127">
          <cell r="C127" t="str">
            <v>Unidad de Rayos X portátil y con batería.</v>
          </cell>
          <cell r="D127" t="str">
            <v>unidad</v>
          </cell>
          <cell r="E127">
            <v>2542900</v>
          </cell>
          <cell r="F127" t="str">
            <v>2.6.3.1.01</v>
          </cell>
        </row>
        <row r="128">
          <cell r="C128" t="str">
            <v>Unidad dental digital completa</v>
          </cell>
          <cell r="D128" t="str">
            <v>unidad</v>
          </cell>
          <cell r="E128">
            <v>172556.12</v>
          </cell>
          <cell r="F128" t="str">
            <v>2.6.3.1.01</v>
          </cell>
        </row>
        <row r="129">
          <cell r="C129" t="str">
            <v>Unidades dentales (de fabricación local)</v>
          </cell>
          <cell r="D129" t="str">
            <v>unidad</v>
          </cell>
          <cell r="E129">
            <v>44250</v>
          </cell>
          <cell r="F129" t="str">
            <v>2.6.3.1.01</v>
          </cell>
        </row>
        <row r="130">
          <cell r="C130" t="str">
            <v>Ventilador mecánico adulto/pediátrico</v>
          </cell>
          <cell r="D130" t="str">
            <v>unidad</v>
          </cell>
          <cell r="E130">
            <v>719492.56279999996</v>
          </cell>
          <cell r="F130" t="str">
            <v>2.6.3.1.01</v>
          </cell>
        </row>
        <row r="131">
          <cell r="C131" t="str">
            <v>Ventilador mecánico neonatal</v>
          </cell>
          <cell r="D131" t="str">
            <v>unidad</v>
          </cell>
          <cell r="E131">
            <v>816192.43</v>
          </cell>
          <cell r="F131" t="str">
            <v>2.6.3.1.01</v>
          </cell>
        </row>
        <row r="132">
          <cell r="C132" t="str">
            <v>Computadoras de escritorio</v>
          </cell>
          <cell r="D132" t="str">
            <v>unidad</v>
          </cell>
          <cell r="E132">
            <v>36954.32</v>
          </cell>
          <cell r="F132" t="str">
            <v>2.6.1.3.01</v>
          </cell>
        </row>
        <row r="133">
          <cell r="C133" t="str">
            <v xml:space="preserve">Headsets </v>
          </cell>
          <cell r="D133" t="str">
            <v>unidad</v>
          </cell>
          <cell r="E133">
            <v>3776</v>
          </cell>
          <cell r="F133" t="str">
            <v>2.6.1.3.01</v>
          </cell>
        </row>
        <row r="134">
          <cell r="C134" t="str">
            <v>Impresora Multifunción</v>
          </cell>
          <cell r="D134" t="str">
            <v>unidad</v>
          </cell>
          <cell r="E134">
            <v>12390</v>
          </cell>
          <cell r="F134" t="str">
            <v>2.6.1.3.01</v>
          </cell>
        </row>
        <row r="135">
          <cell r="C135" t="str">
            <v>Impresoras Blanco y Negro</v>
          </cell>
          <cell r="D135" t="str">
            <v>unidad</v>
          </cell>
          <cell r="E135">
            <v>6293.7049999999999</v>
          </cell>
          <cell r="F135" t="str">
            <v>2.6.1.3.01</v>
          </cell>
        </row>
        <row r="136">
          <cell r="C136" t="str">
            <v>Laptop de 14 pulgadas</v>
          </cell>
          <cell r="D136" t="str">
            <v>unidad</v>
          </cell>
          <cell r="E136">
            <v>27200</v>
          </cell>
          <cell r="F136" t="str">
            <v>2.6.1.3.01</v>
          </cell>
        </row>
        <row r="137">
          <cell r="C137" t="str">
            <v>Arco Detector de Metales de 87' de alto x 35' de anho</v>
          </cell>
          <cell r="D137" t="str">
            <v>unidad</v>
          </cell>
          <cell r="E137">
            <v>109504</v>
          </cell>
          <cell r="F137" t="str">
            <v>2.6.6.2.01</v>
          </cell>
        </row>
        <row r="138">
          <cell r="C138" t="str">
            <v>Detectores de Metal Portatil de 16,5' de longitud</v>
          </cell>
          <cell r="D138" t="str">
            <v>unidad</v>
          </cell>
          <cell r="E138">
            <v>5723</v>
          </cell>
          <cell r="F138" t="str">
            <v>2.6.6.2.01</v>
          </cell>
        </row>
        <row r="139">
          <cell r="C139" t="str">
            <v>Alojamiento por una Noche por persona</v>
          </cell>
          <cell r="D139" t="str">
            <v>unidad</v>
          </cell>
          <cell r="E139">
            <v>6200</v>
          </cell>
          <cell r="F139" t="str">
            <v>2.2.8.6.01</v>
          </cell>
        </row>
        <row r="140">
          <cell r="C140" t="str">
            <v>Audivisuales, Decoración, Montaje y Desmontaje de Evento por 50 personas</v>
          </cell>
          <cell r="D140" t="str">
            <v>unidad</v>
          </cell>
          <cell r="E140">
            <v>86568.53</v>
          </cell>
          <cell r="F140" t="str">
            <v>2.2.8.6.01</v>
          </cell>
        </row>
        <row r="141">
          <cell r="C141" t="str">
            <v>Audivisuales, Decoración, Montaje y Desmontaje de Evento por 80 personas</v>
          </cell>
          <cell r="D141" t="str">
            <v>unidad</v>
          </cell>
          <cell r="E141">
            <v>100917.38</v>
          </cell>
          <cell r="F141" t="str">
            <v>2.2.8.6.01</v>
          </cell>
        </row>
        <row r="142">
          <cell r="C142" t="str">
            <v>Tickets de Combustible de RD$1,000.00</v>
          </cell>
          <cell r="D142" t="str">
            <v>unidad</v>
          </cell>
          <cell r="E142">
            <v>1000</v>
          </cell>
          <cell r="F142" t="str">
            <v xml:space="preserve">2.3.7.1.02 </v>
          </cell>
        </row>
        <row r="143">
          <cell r="C143" t="str">
            <v>Tickets de Combustible de RD$200.00</v>
          </cell>
          <cell r="D143" t="str">
            <v>unidad</v>
          </cell>
          <cell r="E143">
            <v>200</v>
          </cell>
          <cell r="F143" t="str">
            <v xml:space="preserve">2.3.7.1.02 </v>
          </cell>
        </row>
        <row r="144">
          <cell r="C144" t="str">
            <v>Tickets de Combustible de RD$500.00</v>
          </cell>
          <cell r="D144" t="str">
            <v>unidad</v>
          </cell>
          <cell r="E144">
            <v>500</v>
          </cell>
          <cell r="F144" t="str">
            <v xml:space="preserve">2.3.7.1.02 </v>
          </cell>
        </row>
        <row r="145">
          <cell r="C145" t="str">
            <v>Galones de Gasoil Optimo</v>
          </cell>
          <cell r="D145" t="str">
            <v>galon</v>
          </cell>
          <cell r="E145">
            <v>197</v>
          </cell>
          <cell r="F145" t="str">
            <v>2.3.7.1.02</v>
          </cell>
        </row>
        <row r="146">
          <cell r="C146" t="str">
            <v>Galones de Gasoil Regular</v>
          </cell>
          <cell r="D146" t="str">
            <v>galon</v>
          </cell>
          <cell r="E146">
            <v>181</v>
          </cell>
          <cell r="F146" t="str">
            <v>2.3.7.1.02</v>
          </cell>
        </row>
        <row r="147">
          <cell r="C147" t="str">
            <v>Galones de Gasolina Premium</v>
          </cell>
          <cell r="D147" t="str">
            <v>galon</v>
          </cell>
          <cell r="E147">
            <v>251</v>
          </cell>
          <cell r="F147" t="str">
            <v>2.3.7.1.02</v>
          </cell>
        </row>
        <row r="148">
          <cell r="C148" t="str">
            <v>Galones de Gasolina Regular</v>
          </cell>
          <cell r="D148" t="str">
            <v>galon</v>
          </cell>
          <cell r="E148">
            <v>230</v>
          </cell>
          <cell r="F148" t="str">
            <v>2.3.7.1.02</v>
          </cell>
        </row>
        <row r="149">
          <cell r="C149" t="str">
            <v>Galones de GPL</v>
          </cell>
          <cell r="D149" t="str">
            <v>galon</v>
          </cell>
          <cell r="E149">
            <v>110</v>
          </cell>
          <cell r="F149" t="str">
            <v>2.3.7.1.02</v>
          </cell>
        </row>
        <row r="150">
          <cell r="C150" t="str">
            <v>60 pie de Alambre Vinyl #14/2</v>
          </cell>
          <cell r="D150" t="str">
            <v>pie</v>
          </cell>
          <cell r="E150">
            <v>28.32</v>
          </cell>
          <cell r="F150" t="str">
            <v>2.3.6.3.04</v>
          </cell>
        </row>
        <row r="151">
          <cell r="C151" t="str">
            <v>Bandeja metálica colectora de agua de 1.50 x 0.70 x 0.70mts</v>
          </cell>
          <cell r="D151" t="str">
            <v>unidad</v>
          </cell>
          <cell r="E151">
            <v>8500</v>
          </cell>
          <cell r="F151" t="str">
            <v>2.3.6.3.04</v>
          </cell>
        </row>
        <row r="152">
          <cell r="C152" t="str">
            <v>Cajas aéreas plásticas</v>
          </cell>
          <cell r="D152" t="str">
            <v>unidad</v>
          </cell>
          <cell r="E152">
            <v>81.171999999999997</v>
          </cell>
          <cell r="F152" t="str">
            <v>2.3.6.3.04</v>
          </cell>
        </row>
        <row r="153">
          <cell r="C153" t="str">
            <v>Canaleta de 1 pulgada</v>
          </cell>
          <cell r="D153" t="str">
            <v>unidad</v>
          </cell>
          <cell r="E153">
            <v>103.3567</v>
          </cell>
          <cell r="F153" t="str">
            <v>2.3.6.3.04</v>
          </cell>
        </row>
        <row r="154">
          <cell r="C154" t="str">
            <v>Codos de 1' PVC</v>
          </cell>
          <cell r="D154" t="str">
            <v>unidad</v>
          </cell>
          <cell r="E154">
            <v>20.059999999999999</v>
          </cell>
          <cell r="F154" t="str">
            <v>2.3.6.3.04</v>
          </cell>
        </row>
        <row r="155">
          <cell r="C155" t="str">
            <v>Destornillador de Estria</v>
          </cell>
          <cell r="D155" t="str">
            <v>unidad</v>
          </cell>
          <cell r="E155">
            <v>208.86</v>
          </cell>
          <cell r="F155" t="str">
            <v>2.3.6.3.04</v>
          </cell>
        </row>
        <row r="156">
          <cell r="C156" t="str">
            <v>Destornillador Plano</v>
          </cell>
          <cell r="D156" t="str">
            <v>unidad</v>
          </cell>
          <cell r="E156">
            <v>206.73500000000001</v>
          </cell>
          <cell r="F156" t="str">
            <v>2.3.6.3.04</v>
          </cell>
        </row>
        <row r="157">
          <cell r="C157" t="str">
            <v>Faceplate 1 salida</v>
          </cell>
          <cell r="D157" t="str">
            <v>unidad</v>
          </cell>
          <cell r="E157">
            <v>43.293999999999997</v>
          </cell>
          <cell r="F157" t="str">
            <v>2.3.6.3.04</v>
          </cell>
        </row>
        <row r="158">
          <cell r="C158" t="str">
            <v>Grapas Plasticas para Alambre Vinyl #13</v>
          </cell>
          <cell r="D158" t="str">
            <v>unidad</v>
          </cell>
          <cell r="E158">
            <v>5.9</v>
          </cell>
          <cell r="F158" t="str">
            <v>2.3.6.3.04</v>
          </cell>
        </row>
        <row r="159">
          <cell r="C159" t="str">
            <v>Llave de Rueda tipo T</v>
          </cell>
          <cell r="D159" t="str">
            <v>unidad</v>
          </cell>
          <cell r="E159">
            <v>944</v>
          </cell>
          <cell r="F159" t="str">
            <v>2.3.6.3.04</v>
          </cell>
        </row>
        <row r="160">
          <cell r="C160" t="str">
            <v>Llaves de paso de bola (1 pulgada)</v>
          </cell>
          <cell r="D160" t="str">
            <v>unidad</v>
          </cell>
          <cell r="E160">
            <v>571.12</v>
          </cell>
          <cell r="F160" t="str">
            <v>2.3.6.3.04</v>
          </cell>
        </row>
        <row r="161">
          <cell r="C161" t="str">
            <v>Martillo</v>
          </cell>
          <cell r="D161" t="str">
            <v>unidad</v>
          </cell>
          <cell r="E161">
            <v>619.5</v>
          </cell>
          <cell r="F161" t="str">
            <v>2.3.6.3.04</v>
          </cell>
        </row>
        <row r="162">
          <cell r="C162" t="str">
            <v>Mini Jack RJ45</v>
          </cell>
          <cell r="D162" t="str">
            <v>unidad</v>
          </cell>
          <cell r="E162">
            <v>100.3</v>
          </cell>
          <cell r="F162" t="str">
            <v>2.3.6.3.04</v>
          </cell>
        </row>
        <row r="163">
          <cell r="C163" t="str">
            <v>Niples 1' x 2' hg</v>
          </cell>
          <cell r="D163" t="str">
            <v>unidad</v>
          </cell>
          <cell r="E163">
            <v>33.630000000000003</v>
          </cell>
          <cell r="F163" t="str">
            <v>2.3.6.3.04</v>
          </cell>
        </row>
        <row r="164">
          <cell r="C164" t="str">
            <v>Niples de 1' x 3' hg</v>
          </cell>
          <cell r="D164" t="str">
            <v>unidad</v>
          </cell>
          <cell r="E164">
            <v>44.25</v>
          </cell>
          <cell r="F164" t="str">
            <v>2.3.6.3.04</v>
          </cell>
        </row>
        <row r="165">
          <cell r="C165" t="str">
            <v>Organizador horizontal plástico</v>
          </cell>
          <cell r="D165" t="str">
            <v>unidad</v>
          </cell>
          <cell r="E165">
            <v>855.5</v>
          </cell>
          <cell r="F165" t="str">
            <v>2.3.6.3.04</v>
          </cell>
        </row>
        <row r="166">
          <cell r="C166" t="str">
            <v>Patch Cord UTP Cat.6 de 2 pies</v>
          </cell>
          <cell r="D166" t="str">
            <v>unidad</v>
          </cell>
          <cell r="E166">
            <v>60.2273</v>
          </cell>
          <cell r="F166" t="str">
            <v>2.3.6.3.04</v>
          </cell>
        </row>
        <row r="167">
          <cell r="C167" t="str">
            <v>Patch Cord UTP Cat.6 de 7 pies</v>
          </cell>
          <cell r="D167" t="str">
            <v>unidad</v>
          </cell>
          <cell r="E167">
            <v>102.8133</v>
          </cell>
          <cell r="F167" t="str">
            <v>2.3.6.3.04</v>
          </cell>
        </row>
        <row r="168">
          <cell r="C168" t="str">
            <v>Patch Panel 24 puertos Cat.6</v>
          </cell>
          <cell r="D168" t="str">
            <v>unidad</v>
          </cell>
          <cell r="E168">
            <v>3030.43</v>
          </cell>
          <cell r="F168" t="str">
            <v>2.3.6.3.04</v>
          </cell>
        </row>
        <row r="169">
          <cell r="C169" t="str">
            <v>Pinzas para corte de tola</v>
          </cell>
          <cell r="D169" t="str">
            <v>unidad</v>
          </cell>
          <cell r="E169">
            <v>858.45</v>
          </cell>
          <cell r="F169" t="str">
            <v>2.3.6.3.04</v>
          </cell>
        </row>
        <row r="170">
          <cell r="C170" t="str">
            <v>Punta de Tria para Taladro</v>
          </cell>
          <cell r="D170" t="str">
            <v>unidad</v>
          </cell>
          <cell r="E170">
            <v>206.72329999999999</v>
          </cell>
          <cell r="F170" t="str">
            <v>2.3.6.3.04</v>
          </cell>
        </row>
        <row r="171">
          <cell r="C171" t="str">
            <v>PVC CR80/30 (kit de 500)</v>
          </cell>
          <cell r="D171" t="str">
            <v>unidad</v>
          </cell>
          <cell r="E171">
            <v>4425</v>
          </cell>
          <cell r="F171" t="str">
            <v>2.3.6.3.04</v>
          </cell>
        </row>
        <row r="172">
          <cell r="C172" t="str">
            <v>Rack (Palometas) de Pared para Monitor NK PVM-2701</v>
          </cell>
          <cell r="D172" t="str">
            <v>unidad</v>
          </cell>
          <cell r="E172">
            <v>13500.0026</v>
          </cell>
          <cell r="F172" t="str">
            <v>2.3.6.3.04</v>
          </cell>
        </row>
        <row r="173">
          <cell r="C173" t="str">
            <v>Rack de pared 7U con Bisagras</v>
          </cell>
          <cell r="D173" t="str">
            <v>unidad</v>
          </cell>
          <cell r="E173">
            <v>1416</v>
          </cell>
          <cell r="F173" t="str">
            <v>2.3.6.3.04</v>
          </cell>
        </row>
        <row r="174">
          <cell r="C174" t="str">
            <v>Tarugos Azules</v>
          </cell>
          <cell r="D174" t="str">
            <v>unidad</v>
          </cell>
          <cell r="E174">
            <v>3.54</v>
          </cell>
          <cell r="F174" t="str">
            <v>2.3.6.3.04</v>
          </cell>
        </row>
        <row r="175">
          <cell r="C175" t="str">
            <v>tee de 1 pulgada hg</v>
          </cell>
          <cell r="D175" t="str">
            <v>unidad</v>
          </cell>
          <cell r="E175">
            <v>73.16</v>
          </cell>
          <cell r="F175" t="str">
            <v>2.3.6.3.04</v>
          </cell>
        </row>
        <row r="176">
          <cell r="C176" t="str">
            <v>Tira de Lija 100/1</v>
          </cell>
          <cell r="D176" t="str">
            <v>unidad</v>
          </cell>
          <cell r="E176">
            <v>548.26499999999999</v>
          </cell>
          <cell r="F176" t="str">
            <v>2.3.6.3.04</v>
          </cell>
        </row>
        <row r="177">
          <cell r="C177" t="str">
            <v>Tira de Lija de Metal 12/1</v>
          </cell>
          <cell r="D177" t="str">
            <v>unidad</v>
          </cell>
          <cell r="E177">
            <v>526.32500000000005</v>
          </cell>
          <cell r="F177" t="str">
            <v>2.3.6.3.04</v>
          </cell>
        </row>
        <row r="178">
          <cell r="C178" t="str">
            <v>Tornillo para Tarugo Azul</v>
          </cell>
          <cell r="D178" t="str">
            <v>unidad</v>
          </cell>
          <cell r="E178">
            <v>3.54</v>
          </cell>
          <cell r="F178" t="str">
            <v>2.3.6.3.04</v>
          </cell>
        </row>
        <row r="179">
          <cell r="C179" t="str">
            <v>Tubo de Silicón Transparente</v>
          </cell>
          <cell r="D179" t="str">
            <v>unidad</v>
          </cell>
          <cell r="E179">
            <v>265.5</v>
          </cell>
          <cell r="F179" t="str">
            <v>2.3.6.3.04</v>
          </cell>
        </row>
        <row r="180">
          <cell r="C180" t="str">
            <v>Impresión Formularios (dos caras)</v>
          </cell>
          <cell r="D180" t="str">
            <v>unidad</v>
          </cell>
          <cell r="E180">
            <v>1.9823999999999999</v>
          </cell>
          <cell r="F180" t="str">
            <v xml:space="preserve">2.2.2.2.01 </v>
          </cell>
        </row>
        <row r="181">
          <cell r="C181" t="str">
            <v xml:space="preserve">Goma (No.265/70/16 para camioneta Toyota Hilux) </v>
          </cell>
          <cell r="D181" t="str">
            <v>unidad</v>
          </cell>
          <cell r="E181">
            <v>7773.84</v>
          </cell>
          <cell r="F181" t="str">
            <v>2.3.5.3.01</v>
          </cell>
        </row>
        <row r="182">
          <cell r="C182" t="str">
            <v xml:space="preserve">Gomas (No. 265/70/15 para jeep Chevrolet Brazer) </v>
          </cell>
          <cell r="D182" t="str">
            <v>unidad</v>
          </cell>
          <cell r="E182">
            <v>9343.24</v>
          </cell>
          <cell r="F182" t="str">
            <v>2.3.5.3.01</v>
          </cell>
        </row>
        <row r="183">
          <cell r="C183" t="str">
            <v>Neumáticos para Ford Ranger, Pirelli 265-70R-16</v>
          </cell>
          <cell r="D183" t="str">
            <v>unidad</v>
          </cell>
          <cell r="E183">
            <v>10915</v>
          </cell>
          <cell r="F183" t="str">
            <v>2.3.5.3.01</v>
          </cell>
        </row>
        <row r="184">
          <cell r="C184" t="str">
            <v>Neumáticos para Motocicleta 110/80-18-58, trasera, Michelin</v>
          </cell>
          <cell r="D184" t="str">
            <v>unidad</v>
          </cell>
          <cell r="E184">
            <v>3923.5</v>
          </cell>
          <cell r="F184" t="str">
            <v>2.3.5.3.01</v>
          </cell>
        </row>
        <row r="185">
          <cell r="C185" t="str">
            <v>Neumáticos para Motocicletas 80/90-21mc48p, delanteras Michelin</v>
          </cell>
          <cell r="D185" t="str">
            <v>unidad</v>
          </cell>
          <cell r="E185">
            <v>4543</v>
          </cell>
          <cell r="F185" t="str">
            <v>2.3.5.3.01</v>
          </cell>
        </row>
        <row r="186">
          <cell r="C186" t="str">
            <v>Neumáticos para Toyota Hilux, Firestone 265/70 R 16</v>
          </cell>
          <cell r="D186" t="str">
            <v>unidad</v>
          </cell>
          <cell r="E186">
            <v>9204</v>
          </cell>
          <cell r="F186" t="str">
            <v>2.3.5.3.01</v>
          </cell>
        </row>
        <row r="187">
          <cell r="C187" t="str">
            <v>Tubo de Neumáticos para Motocicleta, delantero, Michelin</v>
          </cell>
          <cell r="D187" t="str">
            <v>unidad</v>
          </cell>
          <cell r="E187">
            <v>1239</v>
          </cell>
          <cell r="F187" t="str">
            <v>2.3.5.3.01</v>
          </cell>
        </row>
        <row r="188">
          <cell r="C188" t="str">
            <v>Tubo de Neumáticos para Motocicleta, trasero, Michelin</v>
          </cell>
          <cell r="D188" t="str">
            <v>unidad</v>
          </cell>
          <cell r="E188">
            <v>1239</v>
          </cell>
          <cell r="F188" t="str">
            <v>2.3.5.3.01</v>
          </cell>
        </row>
        <row r="189">
          <cell r="C189" t="str">
            <v>Instalación, Correcion de Pintura, Cristal Delantero y Bumper de vehiculo</v>
          </cell>
          <cell r="D189" t="str">
            <v>unidad</v>
          </cell>
          <cell r="E189">
            <v>54999.99</v>
          </cell>
          <cell r="F189" t="str">
            <v>2.7.2.6.01</v>
          </cell>
        </row>
        <row r="190">
          <cell r="C190" t="str">
            <v>Mantenimiento de Vehículos</v>
          </cell>
          <cell r="D190" t="str">
            <v>unidad</v>
          </cell>
          <cell r="E190">
            <v>17023.8</v>
          </cell>
          <cell r="F190" t="str">
            <v>2.7.2.6.01</v>
          </cell>
        </row>
        <row r="191">
          <cell r="C191" t="str">
            <v xml:space="preserve">Mantenimiento y/o Reparación Impresora  Multifuncional </v>
          </cell>
          <cell r="D191" t="str">
            <v>unidad</v>
          </cell>
          <cell r="E191">
            <v>4130</v>
          </cell>
          <cell r="F191" t="str">
            <v>2.7.2.2.01</v>
          </cell>
        </row>
        <row r="192">
          <cell r="C192" t="str">
            <v>Mantenimiento y/o Reparación Impresora Laser</v>
          </cell>
          <cell r="D192" t="str">
            <v>unidad</v>
          </cell>
          <cell r="E192">
            <v>16048</v>
          </cell>
          <cell r="F192" t="str">
            <v>2.7.2.2.01</v>
          </cell>
        </row>
        <row r="193">
          <cell r="C193" t="str">
            <v>Servicio de Reparación y Mantenimiento de Fotocopiadora (anual)</v>
          </cell>
          <cell r="D193" t="str">
            <v>unidad</v>
          </cell>
          <cell r="E193">
            <v>24502.7</v>
          </cell>
          <cell r="F193" t="str">
            <v>2.7.2.2.01</v>
          </cell>
        </row>
        <row r="194">
          <cell r="C194" t="str">
            <v>Reparación de Tomógrafo General Electric Brights Speed, serial 277468nm5</v>
          </cell>
          <cell r="D194" t="str">
            <v>unidad</v>
          </cell>
          <cell r="E194">
            <v>715000</v>
          </cell>
          <cell r="F194" t="str">
            <v>2.7.2.4.01</v>
          </cell>
        </row>
        <row r="195">
          <cell r="C195" t="str">
            <v>Mantenimiento de Planta Electrica Cummins 20KVA</v>
          </cell>
          <cell r="D195" t="str">
            <v>unidad</v>
          </cell>
          <cell r="E195">
            <v>60742.81</v>
          </cell>
          <cell r="F195" t="str">
            <v>2.7.2.6.01</v>
          </cell>
        </row>
        <row r="196">
          <cell r="C196" t="str">
            <v>Mantenimiento y Reparación de Aire Acondicionado de 3 Toneladas</v>
          </cell>
          <cell r="D196" t="str">
            <v>unidad</v>
          </cell>
          <cell r="E196">
            <v>30385</v>
          </cell>
          <cell r="F196" t="str">
            <v>2.7.2.6.01</v>
          </cell>
        </row>
        <row r="197">
          <cell r="C197" t="str">
            <v>Reparacion y Mantenimiento Planta Eléctrica</v>
          </cell>
          <cell r="D197" t="str">
            <v>unidad</v>
          </cell>
          <cell r="E197">
            <v>79818.740000000005</v>
          </cell>
          <cell r="F197" t="str">
            <v>2.7.2.6.01</v>
          </cell>
        </row>
        <row r="198">
          <cell r="C198" t="str">
            <v>Servicio de Mantenimiento de Aire Acondicionado</v>
          </cell>
          <cell r="D198" t="str">
            <v>unidad</v>
          </cell>
          <cell r="E198">
            <v>4500</v>
          </cell>
          <cell r="F198" t="str">
            <v>2.2.7.2.01</v>
          </cell>
        </row>
        <row r="199">
          <cell r="C199" t="str">
            <v>Servicio de mantenimiento,lavado y brillado de piso</v>
          </cell>
          <cell r="D199" t="str">
            <v>unidad</v>
          </cell>
          <cell r="E199">
            <v>44840</v>
          </cell>
          <cell r="F199" t="str">
            <v>2.7.1.7.01</v>
          </cell>
        </row>
        <row r="200">
          <cell r="C200" t="str">
            <v>Servicios de Desinstalacion,  Instalación y Mantenimiento</v>
          </cell>
          <cell r="D200" t="str">
            <v>unidad</v>
          </cell>
          <cell r="E200">
            <v>8850</v>
          </cell>
          <cell r="F200" t="str">
            <v>2.7.2.6.01</v>
          </cell>
        </row>
        <row r="201">
          <cell r="C201" t="str">
            <v>Mantenimiento Planta Eléctrica</v>
          </cell>
          <cell r="D201" t="str">
            <v>unidad</v>
          </cell>
          <cell r="E201">
            <v>45459.5</v>
          </cell>
          <cell r="F201" t="str">
            <v>2.7.1.6.01</v>
          </cell>
        </row>
        <row r="202">
          <cell r="C202" t="str">
            <v>Suministro, Instalación y drenaje</v>
          </cell>
          <cell r="D202" t="str">
            <v>unidad</v>
          </cell>
          <cell r="E202">
            <v>7500</v>
          </cell>
          <cell r="F202" t="str">
            <v>2.7.1.4.01</v>
          </cell>
        </row>
        <row r="203">
          <cell r="C203" t="str">
            <v>Ambientador en Spray, diferentes Frangancias</v>
          </cell>
          <cell r="D203" t="str">
            <v>unidad</v>
          </cell>
          <cell r="E203">
            <v>68.44</v>
          </cell>
          <cell r="F203" t="str">
            <v>2.3.9.1.01</v>
          </cell>
        </row>
        <row r="204">
          <cell r="C204" t="str">
            <v>Carro de limpieza de 2 baldes</v>
          </cell>
          <cell r="D204" t="str">
            <v>unidad</v>
          </cell>
          <cell r="E204">
            <v>3935.3</v>
          </cell>
          <cell r="F204" t="str">
            <v>2.3.9.1.01</v>
          </cell>
        </row>
        <row r="205">
          <cell r="C205" t="str">
            <v>Cleaner, 1 Litro para Maquina ABX Micros 60</v>
          </cell>
          <cell r="D205" t="str">
            <v>unidad</v>
          </cell>
          <cell r="E205">
            <v>1548</v>
          </cell>
          <cell r="F205" t="str">
            <v>2.3.9.1.01</v>
          </cell>
        </row>
        <row r="206">
          <cell r="C206" t="str">
            <v>Cubo plastico , con brazalete en metal, Mediano</v>
          </cell>
          <cell r="D206" t="str">
            <v>unidad</v>
          </cell>
          <cell r="E206">
            <v>130</v>
          </cell>
          <cell r="F206" t="str">
            <v>2.3.9.1.01</v>
          </cell>
        </row>
        <row r="207">
          <cell r="C207" t="str">
            <v>Docenas de Brillo de Metal (Fregar)</v>
          </cell>
          <cell r="D207" t="str">
            <v>unidad</v>
          </cell>
          <cell r="E207">
            <v>341.02</v>
          </cell>
          <cell r="F207" t="str">
            <v>2.3.9.1.01</v>
          </cell>
        </row>
        <row r="208">
          <cell r="C208" t="str">
            <v>Escoba plastica</v>
          </cell>
          <cell r="D208" t="str">
            <v>unidad</v>
          </cell>
          <cell r="E208">
            <v>120</v>
          </cell>
          <cell r="F208" t="str">
            <v>2.3.9.1.01</v>
          </cell>
        </row>
        <row r="209">
          <cell r="C209" t="str">
            <v>Galón de Cloro</v>
          </cell>
          <cell r="D209" t="str">
            <v>galon</v>
          </cell>
          <cell r="E209">
            <v>57.784999999999997</v>
          </cell>
          <cell r="F209" t="str">
            <v>2.3.9.1.01</v>
          </cell>
        </row>
        <row r="210">
          <cell r="C210" t="str">
            <v>Galones de Limpia Cristales</v>
          </cell>
          <cell r="D210" t="str">
            <v>galon</v>
          </cell>
          <cell r="E210">
            <v>118</v>
          </cell>
          <cell r="F210" t="str">
            <v>2.3.9.1.01</v>
          </cell>
        </row>
        <row r="211">
          <cell r="C211" t="str">
            <v>Jabón Liquido Lavaplatos</v>
          </cell>
          <cell r="D211" t="str">
            <v>galon</v>
          </cell>
          <cell r="E211">
            <v>138.06</v>
          </cell>
          <cell r="F211" t="str">
            <v>2.3.9.1.01</v>
          </cell>
        </row>
        <row r="212">
          <cell r="C212" t="str">
            <v>Jabón Liquido para Manos</v>
          </cell>
          <cell r="D212" t="str">
            <v>galon</v>
          </cell>
          <cell r="E212">
            <v>136.88</v>
          </cell>
          <cell r="F212" t="str">
            <v>2.3.9.1.01</v>
          </cell>
        </row>
        <row r="213">
          <cell r="C213" t="str">
            <v>Neutralizador de Olor</v>
          </cell>
          <cell r="D213" t="str">
            <v>unidad</v>
          </cell>
          <cell r="E213">
            <v>270</v>
          </cell>
          <cell r="F213" t="str">
            <v>2.3.9.1.01</v>
          </cell>
        </row>
        <row r="214">
          <cell r="C214" t="str">
            <v xml:space="preserve">Pinespuma </v>
          </cell>
          <cell r="D214" t="str">
            <v>unidad</v>
          </cell>
          <cell r="E214">
            <v>300</v>
          </cell>
          <cell r="F214" t="str">
            <v>2.3.9.1.01</v>
          </cell>
        </row>
        <row r="215">
          <cell r="C215" t="str">
            <v>Rastrillo plastico palo en  en madera</v>
          </cell>
          <cell r="D215" t="str">
            <v>unidad</v>
          </cell>
          <cell r="E215">
            <v>160</v>
          </cell>
          <cell r="F215" t="str">
            <v>2.3.9.1.01</v>
          </cell>
        </row>
        <row r="216">
          <cell r="C216" t="str">
            <v>Saco de Detergente en Polvo</v>
          </cell>
          <cell r="D216" t="str">
            <v>unidad</v>
          </cell>
          <cell r="E216">
            <v>728.06</v>
          </cell>
          <cell r="F216" t="str">
            <v>2.3.9.1.01</v>
          </cell>
        </row>
        <row r="217">
          <cell r="C217" t="str">
            <v>Suaper</v>
          </cell>
          <cell r="D217" t="str">
            <v>unidad</v>
          </cell>
          <cell r="E217">
            <v>125</v>
          </cell>
          <cell r="F217" t="str">
            <v>2.3.9.1.01</v>
          </cell>
        </row>
        <row r="218">
          <cell r="C218" t="str">
            <v>Bancada de 3 asientos</v>
          </cell>
          <cell r="D218" t="str">
            <v>unidad</v>
          </cell>
          <cell r="E218">
            <v>7123.8959999999997</v>
          </cell>
          <cell r="F218" t="str">
            <v>2.6.1.2.02</v>
          </cell>
        </row>
        <row r="219">
          <cell r="C219" t="str">
            <v>Bancada de 4 asientos</v>
          </cell>
          <cell r="D219" t="str">
            <v>unidad</v>
          </cell>
          <cell r="E219">
            <v>13570</v>
          </cell>
          <cell r="F219" t="str">
            <v>2.6.1.2.02</v>
          </cell>
        </row>
        <row r="220">
          <cell r="C220" t="str">
            <v>Anaquel metalico de 5 niveles</v>
          </cell>
          <cell r="D220" t="str">
            <v>unidad</v>
          </cell>
          <cell r="E220">
            <v>6938.4</v>
          </cell>
          <cell r="F220" t="str">
            <v>2.6.1.1.02</v>
          </cell>
        </row>
        <row r="221">
          <cell r="C221" t="str">
            <v>Anaqueles de Metal de 1.20m+0.60 cm</v>
          </cell>
          <cell r="D221" t="str">
            <v>unidad</v>
          </cell>
          <cell r="E221">
            <v>11800</v>
          </cell>
          <cell r="F221" t="str">
            <v>2.6.1.1.01</v>
          </cell>
        </row>
        <row r="222">
          <cell r="C222" t="str">
            <v>Anaqueles de Metal de 1.m+0.60 cm</v>
          </cell>
          <cell r="D222" t="str">
            <v>unidad</v>
          </cell>
          <cell r="E222">
            <v>10620</v>
          </cell>
          <cell r="F222" t="str">
            <v>2.6.1.1.01</v>
          </cell>
        </row>
        <row r="223">
          <cell r="C223" t="str">
            <v>Archivador metálico de 4 gavetas.</v>
          </cell>
          <cell r="D223" t="str">
            <v>unidad</v>
          </cell>
          <cell r="E223">
            <v>8142</v>
          </cell>
          <cell r="F223" t="str">
            <v>2.6.1.1.02</v>
          </cell>
        </row>
        <row r="224">
          <cell r="C224" t="str">
            <v>Archivos Laterales 2.3 de 4 gavetas</v>
          </cell>
          <cell r="D224" t="str">
            <v>unidad</v>
          </cell>
          <cell r="E224">
            <v>11227.8771</v>
          </cell>
          <cell r="F224" t="str">
            <v>2.6.1.1.01</v>
          </cell>
        </row>
        <row r="225">
          <cell r="C225" t="str">
            <v>Armario metálico dobles o lockers con ojete para candado.</v>
          </cell>
          <cell r="D225" t="str">
            <v>unidad</v>
          </cell>
          <cell r="E225">
            <v>8496</v>
          </cell>
          <cell r="F225" t="str">
            <v>2.6.1.1.02</v>
          </cell>
        </row>
        <row r="226">
          <cell r="C226" t="str">
            <v>Bandeja metálica rodable de sobre cama para alimentos</v>
          </cell>
          <cell r="D226" t="str">
            <v>unidad</v>
          </cell>
          <cell r="E226">
            <v>5605</v>
          </cell>
          <cell r="F226" t="str">
            <v>2.6.1.1.02</v>
          </cell>
        </row>
        <row r="227">
          <cell r="C227" t="str">
            <v>Cubiculos (1.05mt x 1.00mt x 0.60mt)</v>
          </cell>
          <cell r="D227" t="str">
            <v>unidad</v>
          </cell>
          <cell r="E227">
            <v>14160</v>
          </cell>
          <cell r="F227" t="str">
            <v>2.6.1.1.01</v>
          </cell>
        </row>
        <row r="228">
          <cell r="C228" t="str">
            <v>Cubo metalico para desperdicios con tapa accionada a pedal</v>
          </cell>
          <cell r="D228" t="str">
            <v>unidad</v>
          </cell>
          <cell r="E228">
            <v>1121</v>
          </cell>
          <cell r="F228" t="str">
            <v>2.6.1.1.02</v>
          </cell>
        </row>
        <row r="229">
          <cell r="C229" t="str">
            <v>Dispositivo de Paso Rápido de Peajes para Vehículos</v>
          </cell>
          <cell r="D229" t="str">
            <v>unidad</v>
          </cell>
          <cell r="E229">
            <v>450</v>
          </cell>
          <cell r="F229" t="str">
            <v>2.6.1.1.01</v>
          </cell>
        </row>
        <row r="230">
          <cell r="C230" t="str">
            <v>Escritorio metálico de 2 cajones de 100 x 60 cms.</v>
          </cell>
          <cell r="D230" t="str">
            <v>unidad</v>
          </cell>
          <cell r="E230">
            <v>5900</v>
          </cell>
          <cell r="F230" t="str">
            <v>2.6.1.1.02</v>
          </cell>
        </row>
        <row r="231">
          <cell r="C231" t="str">
            <v>Gabinetes Aereos 1.00mt con puerta tipo tambor</v>
          </cell>
          <cell r="D231" t="str">
            <v>unidad</v>
          </cell>
          <cell r="E231">
            <v>14160</v>
          </cell>
          <cell r="F231" t="str">
            <v>2.6.1.1.01</v>
          </cell>
        </row>
        <row r="232">
          <cell r="C232" t="str">
            <v>Mesa comedor con 4 sillas</v>
          </cell>
          <cell r="D232" t="str">
            <v>unidad</v>
          </cell>
          <cell r="E232">
            <v>18880</v>
          </cell>
          <cell r="F232" t="str">
            <v>2.6.1.1.02</v>
          </cell>
        </row>
        <row r="233">
          <cell r="C233" t="str">
            <v>Silla metálica giratoria rodable con asiento alto</v>
          </cell>
          <cell r="D233" t="str">
            <v>unidad</v>
          </cell>
          <cell r="E233">
            <v>4130</v>
          </cell>
          <cell r="F233" t="str">
            <v>2.6.1.1.02</v>
          </cell>
        </row>
        <row r="234">
          <cell r="C234" t="str">
            <v>Silla secretarial</v>
          </cell>
          <cell r="D234" t="str">
            <v>unidad</v>
          </cell>
          <cell r="E234">
            <v>2950</v>
          </cell>
          <cell r="F234" t="str">
            <v>2.6.1.1.02</v>
          </cell>
        </row>
        <row r="235">
          <cell r="C235" t="str">
            <v>Sillas de Oficina sin brazo, con soporte lumbar</v>
          </cell>
          <cell r="D235" t="str">
            <v>unidad</v>
          </cell>
          <cell r="E235">
            <v>7949.66</v>
          </cell>
          <cell r="F235" t="str">
            <v>2.6.1.1.01</v>
          </cell>
        </row>
        <row r="236">
          <cell r="C236" t="str">
            <v>Sillas de visitas</v>
          </cell>
          <cell r="D236" t="str">
            <v>unidad</v>
          </cell>
          <cell r="E236">
            <v>1303.9000000000001</v>
          </cell>
          <cell r="F236" t="str">
            <v>2.6.1.1.01</v>
          </cell>
        </row>
        <row r="237">
          <cell r="C237" t="str">
            <v>Sillas secretariales sin brazo con soporte lumbar</v>
          </cell>
          <cell r="D237" t="str">
            <v>unidad</v>
          </cell>
          <cell r="E237">
            <v>7949.66</v>
          </cell>
          <cell r="F237" t="str">
            <v>2.6.1.1.01</v>
          </cell>
        </row>
        <row r="238">
          <cell r="C238" t="str">
            <v>Sillón ejecutivo color negro, con brazo, soporte lumbar, en leader</v>
          </cell>
          <cell r="D238" t="str">
            <v>unidad</v>
          </cell>
          <cell r="E238">
            <v>9912</v>
          </cell>
          <cell r="F238" t="str">
            <v>2.6.1.1.01</v>
          </cell>
        </row>
        <row r="239">
          <cell r="C239" t="str">
            <v>Sillon Ergonomico o Postural color negro</v>
          </cell>
          <cell r="D239" t="str">
            <v>unidad</v>
          </cell>
          <cell r="E239">
            <v>14004.83</v>
          </cell>
          <cell r="F239" t="str">
            <v>2.6.1.1.02</v>
          </cell>
        </row>
        <row r="240">
          <cell r="C240" t="str">
            <v>Sillón para sala de reuniones</v>
          </cell>
          <cell r="D240" t="str">
            <v>unidad</v>
          </cell>
          <cell r="E240">
            <v>12019.008</v>
          </cell>
          <cell r="F240" t="str">
            <v>2.6.1.1.02</v>
          </cell>
        </row>
        <row r="241">
          <cell r="C241" t="str">
            <v>Sillón semiejecutivo sin porta brazos unipersonal</v>
          </cell>
          <cell r="D241" t="str">
            <v>unidad</v>
          </cell>
          <cell r="E241">
            <v>4378.9799999999996</v>
          </cell>
          <cell r="F241" t="str">
            <v>2.6.1.1.01</v>
          </cell>
        </row>
        <row r="242">
          <cell r="C242" t="str">
            <v>Taburete metálico asiento giratorio rodable con espaldar.</v>
          </cell>
          <cell r="D242" t="str">
            <v>unidad</v>
          </cell>
          <cell r="E242">
            <v>3482.18</v>
          </cell>
          <cell r="F242" t="str">
            <v>2.6.1.1.02</v>
          </cell>
        </row>
        <row r="243">
          <cell r="C243" t="str">
            <v>Taburete metalico giratorio con espaldar para anestesiologo</v>
          </cell>
          <cell r="D243" t="str">
            <v>unidad</v>
          </cell>
          <cell r="E243">
            <v>6755.7359999999999</v>
          </cell>
          <cell r="F243" t="str">
            <v>2.6.1.1.02</v>
          </cell>
        </row>
        <row r="244">
          <cell r="C244" t="str">
            <v xml:space="preserve"> Adecuación Local </v>
          </cell>
          <cell r="D244" t="str">
            <v>unidad</v>
          </cell>
          <cell r="E244">
            <v>0</v>
          </cell>
          <cell r="F244" t="str">
            <v>2.7.1.1.01</v>
          </cell>
        </row>
        <row r="245">
          <cell r="C245" t="str">
            <v>Bomba de agua de 1.5 hp, doble impele</v>
          </cell>
          <cell r="D245" t="str">
            <v>unidad</v>
          </cell>
          <cell r="E245">
            <v>36028.94</v>
          </cell>
          <cell r="F245" t="str">
            <v>2.6.5.8.01</v>
          </cell>
        </row>
        <row r="246">
          <cell r="C246" t="str">
            <v>Bomba de Agua de 3HP - 110-220V</v>
          </cell>
          <cell r="D246" t="str">
            <v>unidad</v>
          </cell>
          <cell r="E246">
            <v>30591.5</v>
          </cell>
          <cell r="F246" t="str">
            <v>2.6.5.8.01</v>
          </cell>
        </row>
        <row r="247">
          <cell r="C247" t="str">
            <v>Gato Hidráulico 2 TOM. TW</v>
          </cell>
          <cell r="D247" t="str">
            <v>unidad</v>
          </cell>
          <cell r="E247">
            <v>626.58000000000004</v>
          </cell>
          <cell r="F247" t="str">
            <v>2.6.5.8.01</v>
          </cell>
        </row>
        <row r="248">
          <cell r="C248" t="str">
            <v>Tanque de hidroneumatico de 120 galones - alta presion</v>
          </cell>
          <cell r="D248" t="str">
            <v>unidad</v>
          </cell>
          <cell r="E248">
            <v>62031.42</v>
          </cell>
          <cell r="F248" t="str">
            <v>2.6.5.8.01</v>
          </cell>
        </row>
        <row r="249">
          <cell r="C249" t="str">
            <v>Peaje (por vehiculo)</v>
          </cell>
          <cell r="D249" t="str">
            <v>unidad</v>
          </cell>
          <cell r="E249">
            <v>60</v>
          </cell>
          <cell r="F249" t="str">
            <v>2.2.4.4.01</v>
          </cell>
        </row>
        <row r="250">
          <cell r="C250" t="str">
            <v>Cemento de pvc de 16oz</v>
          </cell>
          <cell r="D250" t="str">
            <v>unidad</v>
          </cell>
          <cell r="E250">
            <v>487.34</v>
          </cell>
          <cell r="F250" t="str">
            <v>2.3.7.2.06</v>
          </cell>
        </row>
        <row r="251">
          <cell r="C251" t="str">
            <v>Pastas de cloro de cisternas 200GRS</v>
          </cell>
          <cell r="D251" t="str">
            <v>unidad</v>
          </cell>
          <cell r="E251">
            <v>88.5</v>
          </cell>
          <cell r="F251" t="str">
            <v>2.3.7.2.06</v>
          </cell>
        </row>
        <row r="252">
          <cell r="C252" t="str">
            <v>Calcomanias</v>
          </cell>
          <cell r="D252" t="str">
            <v>unidad</v>
          </cell>
          <cell r="E252">
            <v>177</v>
          </cell>
          <cell r="F252" t="str">
            <v>2.3.3.3.01</v>
          </cell>
        </row>
        <row r="253">
          <cell r="C253" t="str">
            <v>Letrero en Acrílico rotulado en Vinil adhesivo, Tornillos Decorativo (0.71mt x 1.06mt) con instalación</v>
          </cell>
          <cell r="D253" t="str">
            <v>unidad</v>
          </cell>
          <cell r="E253">
            <v>5959</v>
          </cell>
          <cell r="F253" t="str">
            <v>2.3.3.3.01</v>
          </cell>
        </row>
        <row r="254">
          <cell r="C254" t="str">
            <v>Cemento blanco</v>
          </cell>
          <cell r="D254" t="str">
            <v>libra</v>
          </cell>
          <cell r="E254">
            <v>18.88</v>
          </cell>
          <cell r="F254" t="str">
            <v>2.3.6.1.01</v>
          </cell>
        </row>
        <row r="255">
          <cell r="C255" t="str">
            <v>Inodoros color blanco</v>
          </cell>
          <cell r="D255" t="str">
            <v>unidad</v>
          </cell>
          <cell r="E255">
            <v>4124.1000000000004</v>
          </cell>
          <cell r="F255" t="str">
            <v>2.3.6.2.02</v>
          </cell>
        </row>
        <row r="256">
          <cell r="C256" t="str">
            <v>Lavamanos con pedestal color blanco</v>
          </cell>
          <cell r="D256" t="str">
            <v>unidad</v>
          </cell>
          <cell r="E256">
            <v>4737.7</v>
          </cell>
          <cell r="F256" t="str">
            <v>2.3.6.2.02</v>
          </cell>
        </row>
        <row r="257">
          <cell r="C257" t="str">
            <v>Pedestal de Lavamanos color blanco</v>
          </cell>
          <cell r="D257" t="str">
            <v>unidad</v>
          </cell>
          <cell r="E257">
            <v>1239</v>
          </cell>
          <cell r="F257" t="str">
            <v>2.3.6.2.02</v>
          </cell>
        </row>
        <row r="258">
          <cell r="C258" t="str">
            <v>Carpetas Azules de 5 Pulgadas con 3 aros.</v>
          </cell>
          <cell r="D258" t="str">
            <v>unidad</v>
          </cell>
          <cell r="E258">
            <v>711.54</v>
          </cell>
          <cell r="F258" t="str">
            <v>2.3.3.3.01</v>
          </cell>
        </row>
        <row r="259">
          <cell r="C259" t="str">
            <v>Carpetas institucionales con bolsillo full color, Cartón 9x12</v>
          </cell>
          <cell r="D259" t="str">
            <v>unidad</v>
          </cell>
          <cell r="E259">
            <v>30.68</v>
          </cell>
          <cell r="F259" t="str">
            <v>2.3.3.3.01</v>
          </cell>
        </row>
        <row r="260">
          <cell r="C260" t="str">
            <v>Carpetas No.1, Blanca c/Cover</v>
          </cell>
          <cell r="D260" t="str">
            <v>unidad</v>
          </cell>
          <cell r="E260">
            <v>93.22</v>
          </cell>
          <cell r="F260" t="str">
            <v>2.3.3.2.01</v>
          </cell>
        </row>
        <row r="261">
          <cell r="C261" t="str">
            <v>Carpetas No.2</v>
          </cell>
          <cell r="D261" t="str">
            <v>unidad</v>
          </cell>
          <cell r="E261">
            <v>140.125</v>
          </cell>
          <cell r="F261" t="str">
            <v>2.3.3.2.01</v>
          </cell>
        </row>
        <row r="262">
          <cell r="C262" t="str">
            <v>Carpetas No.3</v>
          </cell>
          <cell r="D262" t="str">
            <v>unidad</v>
          </cell>
          <cell r="E262">
            <v>194.7</v>
          </cell>
          <cell r="F262" t="str">
            <v>2.3.3.2.01</v>
          </cell>
        </row>
        <row r="263">
          <cell r="C263" t="str">
            <v>Carpetas No.4</v>
          </cell>
          <cell r="D263" t="str">
            <v>unidad</v>
          </cell>
          <cell r="E263">
            <v>334.82499999999999</v>
          </cell>
          <cell r="F263" t="str">
            <v>2.3.3.2.01</v>
          </cell>
        </row>
        <row r="264">
          <cell r="C264" t="str">
            <v xml:space="preserve">Carpetas No.5, Blanca c/Cover </v>
          </cell>
          <cell r="D264" t="str">
            <v>unidad</v>
          </cell>
          <cell r="E264">
            <v>474.36</v>
          </cell>
          <cell r="F264" t="str">
            <v>2.3.3.2.01</v>
          </cell>
        </row>
        <row r="265">
          <cell r="C265" t="str">
            <v>Fardos de Papel Higiénico Jumbo</v>
          </cell>
          <cell r="D265" t="str">
            <v>unidad</v>
          </cell>
          <cell r="E265">
            <v>548.70000000000005</v>
          </cell>
          <cell r="F265" t="str">
            <v>2.3.3.2.01</v>
          </cell>
        </row>
        <row r="266">
          <cell r="C266" t="str">
            <v>Fardos de Papel Toalla</v>
          </cell>
          <cell r="D266" t="str">
            <v>unidad</v>
          </cell>
          <cell r="E266">
            <v>628.94000000000005</v>
          </cell>
          <cell r="F266" t="str">
            <v>2.3.3.2.01</v>
          </cell>
        </row>
        <row r="267">
          <cell r="C267" t="str">
            <v>Fardos de Servilletas</v>
          </cell>
          <cell r="D267" t="str">
            <v>unidad</v>
          </cell>
          <cell r="E267">
            <v>401.2</v>
          </cell>
          <cell r="F267" t="str">
            <v>2.3.3.2.01</v>
          </cell>
        </row>
        <row r="268">
          <cell r="C268" t="str">
            <v>Fólder de bolsillo color azul</v>
          </cell>
          <cell r="D268" t="str">
            <v>unidad</v>
          </cell>
          <cell r="E268">
            <v>526.57500000000005</v>
          </cell>
          <cell r="F268" t="str">
            <v>2.3.3.2.01</v>
          </cell>
        </row>
        <row r="269">
          <cell r="C269" t="str">
            <v>Folders 8 1/2x 11 (100/1) Impropapel</v>
          </cell>
          <cell r="D269" t="str">
            <v>Caja</v>
          </cell>
          <cell r="E269">
            <v>175.82</v>
          </cell>
          <cell r="F269" t="str">
            <v>2.3.3.2.01</v>
          </cell>
        </row>
        <row r="270">
          <cell r="C270" t="str">
            <v>Folders 8 1/2x 11 (100/1), de Colores</v>
          </cell>
          <cell r="D270" t="str">
            <v>Caja</v>
          </cell>
          <cell r="E270">
            <v>531</v>
          </cell>
          <cell r="F270" t="str">
            <v>2.3.3.2.01</v>
          </cell>
        </row>
        <row r="271">
          <cell r="C271" t="str">
            <v>Folders 8 1/2x 13 (100/1), Ofi Folder</v>
          </cell>
          <cell r="D271" t="str">
            <v>Caja</v>
          </cell>
          <cell r="E271">
            <v>233.64</v>
          </cell>
          <cell r="F271" t="str">
            <v>2.3.3.2.01</v>
          </cell>
        </row>
        <row r="272">
          <cell r="C272" t="str">
            <v>Folders 8 1/2x 13 (100/1), Ofinota</v>
          </cell>
          <cell r="D272" t="str">
            <v>Caja</v>
          </cell>
          <cell r="E272">
            <v>260.00110000000001</v>
          </cell>
          <cell r="F272" t="str">
            <v>2.3.3.2.01</v>
          </cell>
        </row>
        <row r="273">
          <cell r="C273" t="str">
            <v>Formulario de Requisicion de Materiales de 50 juegos con 3 autocopias</v>
          </cell>
          <cell r="D273" t="str">
            <v>unidad</v>
          </cell>
          <cell r="E273">
            <v>283.2</v>
          </cell>
          <cell r="F273" t="str">
            <v>2.3.3.3.01</v>
          </cell>
        </row>
        <row r="274">
          <cell r="C274" t="str">
            <v>Libretas Rayadas 5x8 (docena)</v>
          </cell>
          <cell r="D274" t="str">
            <v>unidad</v>
          </cell>
          <cell r="E274">
            <v>132.75</v>
          </cell>
          <cell r="F274" t="str">
            <v>2.3.3.2.01</v>
          </cell>
        </row>
        <row r="275">
          <cell r="C275" t="str">
            <v>Libretas Rayadas 8 1/2 x 11 (docena)</v>
          </cell>
          <cell r="D275" t="str">
            <v>unidad</v>
          </cell>
          <cell r="E275">
            <v>368.75</v>
          </cell>
          <cell r="F275" t="str">
            <v>2.3.3.2.01</v>
          </cell>
        </row>
        <row r="276">
          <cell r="C276" t="str">
            <v>Máquinas sumadoras Electrónicas</v>
          </cell>
          <cell r="D276" t="str">
            <v>unidad</v>
          </cell>
          <cell r="E276">
            <v>5546</v>
          </cell>
          <cell r="F276" t="str">
            <v>2.3.3.3.01</v>
          </cell>
        </row>
        <row r="277">
          <cell r="C277" t="str">
            <v>Resma de Hojas timbradas con Logo de la Institución 8 1/2 x 11 (Bond 24)</v>
          </cell>
          <cell r="D277" t="str">
            <v>unidad</v>
          </cell>
          <cell r="E277">
            <v>1215.4000000000001</v>
          </cell>
          <cell r="F277" t="str">
            <v>2.3.3.3.01</v>
          </cell>
        </row>
        <row r="278">
          <cell r="C278" t="str">
            <v>Resma de Papel 8 1/2x11</v>
          </cell>
          <cell r="D278" t="str">
            <v>resma</v>
          </cell>
          <cell r="E278">
            <v>139.24</v>
          </cell>
          <cell r="F278" t="str">
            <v>2.3.3.1.01</v>
          </cell>
        </row>
        <row r="279">
          <cell r="C279" t="str">
            <v>Resma de Papel 8 1/2x14</v>
          </cell>
          <cell r="D279" t="str">
            <v>resma</v>
          </cell>
          <cell r="E279">
            <v>194.7</v>
          </cell>
          <cell r="F279" t="str">
            <v>2.3.3.1.01</v>
          </cell>
        </row>
        <row r="280">
          <cell r="C280" t="str">
            <v>Rollo de Papel para Sumadora, 21/4¨x120 Import</v>
          </cell>
          <cell r="D280" t="str">
            <v>unidad</v>
          </cell>
          <cell r="E280">
            <v>12.803000000000001</v>
          </cell>
          <cell r="F280" t="str">
            <v>2.3.3.2.01</v>
          </cell>
        </row>
        <row r="281">
          <cell r="C281" t="str">
            <v>Sobres para Carta (cajas) 500/1</v>
          </cell>
          <cell r="D281" t="str">
            <v>unidad</v>
          </cell>
          <cell r="E281">
            <v>663.75</v>
          </cell>
          <cell r="F281" t="str">
            <v>2.3.3.2.01</v>
          </cell>
        </row>
        <row r="282">
          <cell r="C282" t="str">
            <v>Sumadoras Electricas</v>
          </cell>
          <cell r="D282" t="str">
            <v>unidad</v>
          </cell>
          <cell r="E282">
            <v>6149.9943000000003</v>
          </cell>
          <cell r="F282" t="str">
            <v>2.3.3.3.01</v>
          </cell>
        </row>
        <row r="283">
          <cell r="C283" t="str">
            <v xml:space="preserve">Cristal Delantero para Isuzu D-Max </v>
          </cell>
          <cell r="D283" t="str">
            <v>unidad</v>
          </cell>
          <cell r="E283">
            <v>6490</v>
          </cell>
          <cell r="F283" t="str">
            <v>2.3.6.2.01</v>
          </cell>
        </row>
        <row r="284">
          <cell r="C284" t="str">
            <v xml:space="preserve">Cristal Delantero para Mitsubishi L200 </v>
          </cell>
          <cell r="D284" t="str">
            <v>unidad</v>
          </cell>
          <cell r="E284">
            <v>6490</v>
          </cell>
          <cell r="F284" t="str">
            <v>2.3.6.2.01</v>
          </cell>
        </row>
        <row r="285">
          <cell r="C285" t="str">
            <v xml:space="preserve">Cristal Delantero para Nissan Frontier </v>
          </cell>
          <cell r="D285" t="str">
            <v>unidad</v>
          </cell>
          <cell r="E285">
            <v>6490</v>
          </cell>
          <cell r="F285" t="str">
            <v>2.3.6.2.01</v>
          </cell>
        </row>
        <row r="286">
          <cell r="C286" t="str">
            <v>Cristal Delantero para Toyota Fortunner</v>
          </cell>
          <cell r="D286" t="str">
            <v>unidad</v>
          </cell>
          <cell r="E286">
            <v>6490</v>
          </cell>
          <cell r="F286" t="str">
            <v>2.3.6.2.01</v>
          </cell>
        </row>
        <row r="287">
          <cell r="C287" t="str">
            <v xml:space="preserve">Cristal Delantero para Toyota Hilux </v>
          </cell>
          <cell r="D287" t="str">
            <v>unidad</v>
          </cell>
          <cell r="E287">
            <v>6490</v>
          </cell>
          <cell r="F287" t="str">
            <v>2.3.6.2.01</v>
          </cell>
        </row>
        <row r="288">
          <cell r="C288" t="str">
            <v>Alambre STD No. 12 (2.5 mm) Rollo</v>
          </cell>
          <cell r="D288" t="str">
            <v>unidad</v>
          </cell>
          <cell r="E288">
            <v>2205.7732999999998</v>
          </cell>
          <cell r="F288" t="str">
            <v>2.3.9.6.01</v>
          </cell>
        </row>
        <row r="289">
          <cell r="C289" t="str">
            <v>Alicate Eléctrico 9'' TRUPER (12351)</v>
          </cell>
          <cell r="D289" t="str">
            <v>unidad</v>
          </cell>
          <cell r="E289">
            <v>501.5</v>
          </cell>
          <cell r="F289" t="str">
            <v>2.3.9.6.01</v>
          </cell>
        </row>
        <row r="290">
          <cell r="C290" t="str">
            <v>Bateria AA (docenas) Maxell</v>
          </cell>
          <cell r="D290" t="str">
            <v>unidad</v>
          </cell>
          <cell r="E290">
            <v>442.5</v>
          </cell>
          <cell r="F290" t="str">
            <v>2.3.9.6.01</v>
          </cell>
        </row>
        <row r="291">
          <cell r="C291" t="str">
            <v>Bateria AAA  (docenas), Insterstate</v>
          </cell>
          <cell r="D291" t="str">
            <v>unidad</v>
          </cell>
          <cell r="E291">
            <v>531</v>
          </cell>
          <cell r="F291" t="str">
            <v>2.3.9.6.01</v>
          </cell>
        </row>
        <row r="292">
          <cell r="C292" t="str">
            <v>Bateria AAA  Maxell (docenas)</v>
          </cell>
          <cell r="D292" t="str">
            <v>unidad</v>
          </cell>
          <cell r="E292">
            <v>796.5</v>
          </cell>
          <cell r="F292" t="str">
            <v>2.3.9.6.01</v>
          </cell>
        </row>
        <row r="293">
          <cell r="C293" t="str">
            <v>Baterías de Vehículos para Isuzu D-Max</v>
          </cell>
          <cell r="D293" t="str">
            <v>unidad</v>
          </cell>
          <cell r="E293">
            <v>5640.4</v>
          </cell>
          <cell r="F293" t="str">
            <v>2.3.9.6.01</v>
          </cell>
        </row>
        <row r="294">
          <cell r="C294" t="str">
            <v>Baterías de Vehículos para Nissan Frontier</v>
          </cell>
          <cell r="D294" t="str">
            <v>unidad</v>
          </cell>
          <cell r="E294">
            <v>5640.4</v>
          </cell>
          <cell r="F294" t="str">
            <v>2.3.9.6.01</v>
          </cell>
        </row>
        <row r="295">
          <cell r="C295" t="str">
            <v>Baterías de Vehículos para Nissan Patrol</v>
          </cell>
          <cell r="D295" t="str">
            <v>unidad</v>
          </cell>
          <cell r="E295">
            <v>5640.4</v>
          </cell>
          <cell r="F295" t="str">
            <v>2.3.9.6.01</v>
          </cell>
        </row>
        <row r="296">
          <cell r="C296" t="str">
            <v>Baterías de Vehículos para Toyota Corolla</v>
          </cell>
          <cell r="D296" t="str">
            <v>unidad</v>
          </cell>
          <cell r="E296">
            <v>4366</v>
          </cell>
          <cell r="F296" t="str">
            <v>2.3.9.6.01</v>
          </cell>
        </row>
        <row r="297">
          <cell r="C297" t="str">
            <v>Baterías para UPS de Tomógrafo ( capacidad 80KVA/64KVA)</v>
          </cell>
          <cell r="D297" t="str">
            <v>unidad</v>
          </cell>
          <cell r="E297">
            <v>15611.4</v>
          </cell>
          <cell r="F297" t="str">
            <v>2.3.9.6.01</v>
          </cell>
        </row>
        <row r="298">
          <cell r="C298" t="str">
            <v>Bombillo Pequeño 25W, Bajo Consumo</v>
          </cell>
          <cell r="D298" t="str">
            <v>unidad</v>
          </cell>
          <cell r="E298">
            <v>179.15</v>
          </cell>
          <cell r="F298" t="str">
            <v>2.3.9.6.01</v>
          </cell>
        </row>
        <row r="299">
          <cell r="C299" t="str">
            <v>Extensiones elécricas de 10 pies, color mamey (3M) 48006 Voltech</v>
          </cell>
          <cell r="D299" t="str">
            <v>unidad</v>
          </cell>
          <cell r="E299">
            <v>194.7</v>
          </cell>
          <cell r="F299" t="str">
            <v>2.3.9.6.01</v>
          </cell>
        </row>
        <row r="300">
          <cell r="C300" t="str">
            <v>Fotocelda con Base</v>
          </cell>
          <cell r="D300" t="str">
            <v>unidad</v>
          </cell>
          <cell r="E300">
            <v>672.6</v>
          </cell>
          <cell r="F300" t="str">
            <v>2.3.9.6.01</v>
          </cell>
        </row>
        <row r="301">
          <cell r="C301" t="str">
            <v>Main Breaker Trifasico de 240 voltios</v>
          </cell>
          <cell r="D301" t="str">
            <v>unidad</v>
          </cell>
          <cell r="E301">
            <v>20650</v>
          </cell>
          <cell r="F301" t="str">
            <v>2.3.9.6.01</v>
          </cell>
        </row>
        <row r="302">
          <cell r="C302" t="str">
            <v>Reflectores LED 100W</v>
          </cell>
          <cell r="D302" t="str">
            <v>unidad</v>
          </cell>
          <cell r="E302">
            <v>4661</v>
          </cell>
          <cell r="F302" t="str">
            <v>2.3.9.6.01</v>
          </cell>
        </row>
        <row r="303">
          <cell r="C303" t="str">
            <v>Regletas 6 Salidas Voltech</v>
          </cell>
          <cell r="D303" t="str">
            <v>unidad</v>
          </cell>
          <cell r="E303">
            <v>525.1</v>
          </cell>
          <cell r="F303" t="str">
            <v>2.3.9.6.01</v>
          </cell>
        </row>
        <row r="304">
          <cell r="C304" t="str">
            <v>Switch 24 puertos Gigabit (No POE)</v>
          </cell>
          <cell r="D304" t="str">
            <v>unidad</v>
          </cell>
          <cell r="E304">
            <v>6384.19</v>
          </cell>
          <cell r="F304" t="str">
            <v>2.3.9.6.01</v>
          </cell>
        </row>
        <row r="305">
          <cell r="C305" t="str">
            <v>Tape 3M Scoth-23 de Goma</v>
          </cell>
          <cell r="D305" t="str">
            <v>unidad</v>
          </cell>
          <cell r="E305">
            <v>899.04330000000004</v>
          </cell>
          <cell r="F305" t="str">
            <v>2.3.9.6.01</v>
          </cell>
        </row>
        <row r="306">
          <cell r="C306" t="str">
            <v>Tape 3M Scoth-33 Vinil</v>
          </cell>
          <cell r="D306" t="str">
            <v>unidad</v>
          </cell>
          <cell r="E306">
            <v>348.1</v>
          </cell>
          <cell r="F306" t="str">
            <v>2.3.9.6.01</v>
          </cell>
        </row>
        <row r="307">
          <cell r="C307" t="str">
            <v>Tomacorrientes 110v, tipo Livingston</v>
          </cell>
          <cell r="D307" t="str">
            <v>unidad</v>
          </cell>
          <cell r="E307">
            <v>147.5</v>
          </cell>
          <cell r="F307" t="str">
            <v>2.3.9.6.01</v>
          </cell>
        </row>
        <row r="308">
          <cell r="C308" t="str">
            <v>Transformadores 2x32W Silvania de 110v/ 277v</v>
          </cell>
          <cell r="D308" t="str">
            <v>unidad</v>
          </cell>
          <cell r="E308">
            <v>11210</v>
          </cell>
          <cell r="F308" t="str">
            <v>2.3.9.6.01</v>
          </cell>
        </row>
        <row r="309">
          <cell r="C309" t="str">
            <v>Tubos fluorescentes Blancos 32w Caja 25/1</v>
          </cell>
          <cell r="D309" t="str">
            <v>unidad</v>
          </cell>
          <cell r="E309">
            <v>1333.4</v>
          </cell>
          <cell r="F309" t="str">
            <v>2.3.9.6.01</v>
          </cell>
        </row>
        <row r="310">
          <cell r="C310" t="str">
            <v>Anestesia al 2% 1 50.00</v>
          </cell>
          <cell r="D310" t="str">
            <v>unidad</v>
          </cell>
          <cell r="E310">
            <v>939.75</v>
          </cell>
          <cell r="F310" t="str">
            <v>2.3.4.1.01</v>
          </cell>
        </row>
        <row r="311">
          <cell r="C311" t="str">
            <v>Anestesia al 3% 50/1</v>
          </cell>
          <cell r="D311" t="str">
            <v>unidad</v>
          </cell>
          <cell r="E311">
            <v>590</v>
          </cell>
          <cell r="F311" t="str">
            <v>2.3.4.1.01</v>
          </cell>
        </row>
        <row r="312">
          <cell r="C312" t="str">
            <v>Dycal brazil</v>
          </cell>
          <cell r="D312" t="str">
            <v>unidad</v>
          </cell>
          <cell r="E312">
            <v>761.25</v>
          </cell>
          <cell r="F312" t="str">
            <v>2.3.4.1.01</v>
          </cell>
        </row>
        <row r="313">
          <cell r="C313" t="str">
            <v>Dycal brazil</v>
          </cell>
          <cell r="D313" t="str">
            <v>unidad</v>
          </cell>
          <cell r="E313">
            <v>761.25</v>
          </cell>
          <cell r="F313" t="str">
            <v>2.3.4.2.01</v>
          </cell>
        </row>
        <row r="314">
          <cell r="C314" t="str">
            <v>Eugenol (frasco)</v>
          </cell>
          <cell r="D314" t="str">
            <v>unidad</v>
          </cell>
          <cell r="E314">
            <v>309.75</v>
          </cell>
          <cell r="F314" t="str">
            <v>2.3.4.2.01</v>
          </cell>
        </row>
        <row r="315">
          <cell r="C315" t="str">
            <v>Grabado Acido 37% Phosphoric 12g</v>
          </cell>
          <cell r="D315" t="str">
            <v>unidad</v>
          </cell>
          <cell r="E315">
            <v>270.48</v>
          </cell>
          <cell r="F315" t="str">
            <v>2.3.4.2.01</v>
          </cell>
        </row>
        <row r="316">
          <cell r="C316" t="str">
            <v>Grabado ácido 37% Phosphoric 12g</v>
          </cell>
          <cell r="D316" t="str">
            <v>unidad</v>
          </cell>
          <cell r="E316">
            <v>229.21530000000001</v>
          </cell>
          <cell r="F316" t="str">
            <v>2.3.4.1.01</v>
          </cell>
        </row>
        <row r="317">
          <cell r="C317" t="str">
            <v>Hidróxido de Calcio USA</v>
          </cell>
          <cell r="D317" t="str">
            <v>unidad</v>
          </cell>
          <cell r="E317">
            <v>194.25</v>
          </cell>
          <cell r="F317" t="str">
            <v>2.3.4.2.01</v>
          </cell>
        </row>
        <row r="318">
          <cell r="C318" t="str">
            <v>Hyaminol solución desinfectante 16 oz.</v>
          </cell>
          <cell r="D318" t="str">
            <v>unidad</v>
          </cell>
          <cell r="E318">
            <v>414.75</v>
          </cell>
          <cell r="F318" t="str">
            <v>2.3.4.1.01</v>
          </cell>
        </row>
        <row r="319">
          <cell r="C319" t="str">
            <v>Hyaminol solucion desinfectante 16oz.</v>
          </cell>
          <cell r="D319" t="str">
            <v>unidad</v>
          </cell>
          <cell r="E319">
            <v>414.75</v>
          </cell>
          <cell r="F319" t="str">
            <v>2.3.4.2.01</v>
          </cell>
        </row>
        <row r="320">
          <cell r="C320" t="str">
            <v>Kit de Resina</v>
          </cell>
          <cell r="D320" t="str">
            <v>unidad</v>
          </cell>
          <cell r="E320">
            <v>3669.75</v>
          </cell>
          <cell r="F320" t="str">
            <v>2.3.4.2.01</v>
          </cell>
        </row>
        <row r="321">
          <cell r="C321" t="str">
            <v>Lysol Odontológico IC</v>
          </cell>
          <cell r="D321" t="str">
            <v>tonelada</v>
          </cell>
          <cell r="E321">
            <v>866.25</v>
          </cell>
          <cell r="F321" t="str">
            <v>2.3.4.2.01</v>
          </cell>
        </row>
        <row r="322">
          <cell r="C322" t="str">
            <v>Minolyse LGM para Maquina ABX Micros 60</v>
          </cell>
          <cell r="D322" t="str">
            <v>unidad</v>
          </cell>
          <cell r="E322">
            <v>8096</v>
          </cell>
          <cell r="F322" t="str">
            <v>2.3.4.2.01</v>
          </cell>
        </row>
        <row r="323">
          <cell r="C323" t="str">
            <v>Minoton/Minidil, 20 litros para Maquina ABX Micros 60</v>
          </cell>
          <cell r="D323" t="str">
            <v>unidad</v>
          </cell>
          <cell r="E323">
            <v>8000</v>
          </cell>
          <cell r="F323" t="str">
            <v>2.3.4.2.01</v>
          </cell>
        </row>
        <row r="324">
          <cell r="C324" t="str">
            <v>Oxido de Zinc 2oz. (LC)</v>
          </cell>
          <cell r="D324" t="str">
            <v>unidad</v>
          </cell>
          <cell r="E324">
            <v>167.27</v>
          </cell>
          <cell r="F324" t="str">
            <v>2.3.4.2.01</v>
          </cell>
        </row>
        <row r="325">
          <cell r="C325" t="str">
            <v>Papel articular</v>
          </cell>
          <cell r="D325" t="str">
            <v>unidad</v>
          </cell>
          <cell r="E325">
            <v>402.67669999999998</v>
          </cell>
          <cell r="F325" t="str">
            <v>2.3.4.1.01</v>
          </cell>
        </row>
        <row r="326">
          <cell r="C326" t="str">
            <v>Pasta profiláctica Cherry 12oz</v>
          </cell>
          <cell r="D326" t="str">
            <v>unidad</v>
          </cell>
          <cell r="E326">
            <v>600.9153</v>
          </cell>
          <cell r="F326" t="str">
            <v>2.3.4.1.01</v>
          </cell>
        </row>
        <row r="327">
          <cell r="C327" t="str">
            <v>Pasta Profiláctica Cherry 12oz.</v>
          </cell>
          <cell r="D327" t="str">
            <v>tonelada</v>
          </cell>
          <cell r="E327">
            <v>489.40600000000001</v>
          </cell>
          <cell r="F327" t="str">
            <v>2.3.4.2.01</v>
          </cell>
        </row>
        <row r="328">
          <cell r="C328" t="str">
            <v>Resina flow</v>
          </cell>
          <cell r="D328" t="str">
            <v>unidad</v>
          </cell>
          <cell r="E328">
            <v>455.48</v>
          </cell>
          <cell r="F328" t="str">
            <v>2.3.4.1.01</v>
          </cell>
        </row>
        <row r="329">
          <cell r="C329" t="str">
            <v>Aro para Goma No. 265/70/16 para Camioneta Toyota Hilux</v>
          </cell>
          <cell r="D329" t="str">
            <v>unidad</v>
          </cell>
          <cell r="E329">
            <v>6490</v>
          </cell>
          <cell r="F329" t="str">
            <v>2.3.6.3.01</v>
          </cell>
        </row>
        <row r="330">
          <cell r="C330" t="str">
            <v>Galón de Gel Anti-bacterial para manos</v>
          </cell>
          <cell r="D330" t="str">
            <v>galon</v>
          </cell>
          <cell r="E330">
            <v>460.2</v>
          </cell>
          <cell r="F330" t="str">
            <v>2.3.7.2.03</v>
          </cell>
        </row>
        <row r="331">
          <cell r="C331" t="str">
            <v xml:space="preserve">Publicación en el Periódico, de Proceso de Licitación Publica Nacional durante 2 Días, </v>
          </cell>
          <cell r="D331" t="str">
            <v>dia</v>
          </cell>
          <cell r="E331">
            <v>44877.760000000002</v>
          </cell>
          <cell r="F331" t="str">
            <v xml:space="preserve">2.2.2.1.01 </v>
          </cell>
        </row>
        <row r="332">
          <cell r="C332" t="str">
            <v>Pagos facilitadores externos</v>
          </cell>
          <cell r="D332" t="str">
            <v xml:space="preserve">Cheque </v>
          </cell>
          <cell r="E332">
            <v>3000</v>
          </cell>
          <cell r="F332" t="str">
            <v>2.2.8.7.06</v>
          </cell>
        </row>
        <row r="333">
          <cell r="C333" t="str">
            <v>Condensador de 24,000 BTU, Refrigerante 22</v>
          </cell>
          <cell r="D333" t="str">
            <v>unidad</v>
          </cell>
          <cell r="E333">
            <v>23562.5</v>
          </cell>
          <cell r="F333" t="str">
            <v>2.6.5.4.01</v>
          </cell>
        </row>
        <row r="334">
          <cell r="C334" t="str">
            <v>Motor para Aire Condicionado Centralizado</v>
          </cell>
          <cell r="D334" t="str">
            <v>unidad</v>
          </cell>
          <cell r="E334">
            <v>102660</v>
          </cell>
          <cell r="F334" t="str">
            <v>2.6.5.4.01</v>
          </cell>
        </row>
        <row r="335">
          <cell r="C335" t="str">
            <v>Azucareras en Acero Inoxidable</v>
          </cell>
          <cell r="D335" t="str">
            <v>unidad</v>
          </cell>
          <cell r="E335">
            <v>590</v>
          </cell>
          <cell r="F335" t="str">
            <v>2.3.9.5.01</v>
          </cell>
        </row>
        <row r="336">
          <cell r="C336" t="str">
            <v>Bandeja de guano o Madera artesanal 18x10 (rectangular)</v>
          </cell>
          <cell r="D336" t="str">
            <v>unidad</v>
          </cell>
          <cell r="E336">
            <v>2124</v>
          </cell>
          <cell r="F336" t="str">
            <v>2.3.9.5.01</v>
          </cell>
        </row>
        <row r="337">
          <cell r="C337" t="str">
            <v>Docena de Platos hondo para Sopa, Blancos</v>
          </cell>
          <cell r="D337" t="str">
            <v>docena</v>
          </cell>
          <cell r="E337">
            <v>2832</v>
          </cell>
          <cell r="F337" t="str">
            <v>2.3.9.5.01</v>
          </cell>
        </row>
        <row r="338">
          <cell r="C338" t="str">
            <v>Docena de Platos llanos color blanco</v>
          </cell>
          <cell r="D338" t="str">
            <v>docena</v>
          </cell>
          <cell r="E338">
            <v>2548.8000000000002</v>
          </cell>
          <cell r="F338" t="str">
            <v>2.3.9.5.01</v>
          </cell>
        </row>
        <row r="339">
          <cell r="C339" t="str">
            <v>Docenas de Copas de Cristal para agua 10.7 oz</v>
          </cell>
          <cell r="D339" t="str">
            <v>docena</v>
          </cell>
          <cell r="E339">
            <v>2360</v>
          </cell>
          <cell r="F339" t="str">
            <v>2.3.9.5.01</v>
          </cell>
        </row>
        <row r="340">
          <cell r="C340" t="str">
            <v>Docenas de Copas de Cristal para agua bajitas</v>
          </cell>
          <cell r="D340" t="str">
            <v>docena</v>
          </cell>
          <cell r="E340">
            <v>2360</v>
          </cell>
          <cell r="F340" t="str">
            <v>2.3.9.5.01</v>
          </cell>
        </row>
        <row r="341">
          <cell r="C341" t="str">
            <v>Docenas de cucharitas para cafe</v>
          </cell>
          <cell r="D341" t="str">
            <v>docena</v>
          </cell>
          <cell r="E341">
            <v>708</v>
          </cell>
          <cell r="F341" t="str">
            <v>2.3.9.5.01</v>
          </cell>
        </row>
        <row r="342">
          <cell r="C342" t="str">
            <v>Grecas Industriales de 4 litros</v>
          </cell>
          <cell r="D342" t="str">
            <v>unidad</v>
          </cell>
          <cell r="E342">
            <v>7670</v>
          </cell>
          <cell r="F342" t="str">
            <v>2.3.9.5.01</v>
          </cell>
        </row>
        <row r="343">
          <cell r="C343" t="str">
            <v>Set de docenas de Tazas color blanco para cafe</v>
          </cell>
          <cell r="D343" t="str">
            <v>docena</v>
          </cell>
          <cell r="E343">
            <v>2548.8000000000002</v>
          </cell>
          <cell r="F343" t="str">
            <v>2.3.9.5.01</v>
          </cell>
        </row>
        <row r="344">
          <cell r="C344" t="str">
            <v>sets de Cuchillos, Tenedores y Cucharas (acero inoxidable)</v>
          </cell>
          <cell r="D344" t="str">
            <v>unidad</v>
          </cell>
          <cell r="E344">
            <v>2360</v>
          </cell>
          <cell r="F344" t="str">
            <v>2.3.9.5.01</v>
          </cell>
        </row>
        <row r="345">
          <cell r="C345" t="str">
            <v>Termos para Cafe de 1.5 litros color negro</v>
          </cell>
          <cell r="D345" t="str">
            <v>unidad</v>
          </cell>
          <cell r="E345">
            <v>1770</v>
          </cell>
          <cell r="F345" t="str">
            <v>2.3.9.5.01</v>
          </cell>
        </row>
        <row r="346">
          <cell r="C346" t="str">
            <v>Tetera para Té</v>
          </cell>
          <cell r="D346" t="str">
            <v>unidad</v>
          </cell>
          <cell r="E346">
            <v>1121</v>
          </cell>
          <cell r="F346" t="str">
            <v>2.3.9.5.01</v>
          </cell>
        </row>
        <row r="347">
          <cell r="C347" t="str">
            <v xml:space="preserve">	Cubeta de acero inoxidable rodable</v>
          </cell>
          <cell r="D347" t="str">
            <v>unidad</v>
          </cell>
          <cell r="E347">
            <v>1770</v>
          </cell>
          <cell r="F347" t="str">
            <v xml:space="preserve">2.3.9.2.01 </v>
          </cell>
        </row>
        <row r="348">
          <cell r="C348" t="str">
            <v xml:space="preserve">	Zafacón de acero inoxidable con tapa y pedal</v>
          </cell>
          <cell r="D348" t="str">
            <v>unidad</v>
          </cell>
          <cell r="E348">
            <v>1062</v>
          </cell>
          <cell r="F348" t="str">
            <v xml:space="preserve">2.3.9.2.01 </v>
          </cell>
        </row>
        <row r="349">
          <cell r="C349" t="str">
            <v>(662) COLOR para impresora HP 3515</v>
          </cell>
          <cell r="D349" t="str">
            <v>unidad</v>
          </cell>
          <cell r="E349">
            <v>420.55200000000002</v>
          </cell>
          <cell r="F349" t="str">
            <v xml:space="preserve">2.3.9.2.01 </v>
          </cell>
        </row>
        <row r="350">
          <cell r="C350" t="str">
            <v>(662) NEGRO para impresora HP 3515</v>
          </cell>
          <cell r="D350" t="str">
            <v>unidad</v>
          </cell>
          <cell r="E350">
            <v>420.73</v>
          </cell>
          <cell r="F350" t="str">
            <v xml:space="preserve">2.3.9.2.01 </v>
          </cell>
        </row>
        <row r="351">
          <cell r="C351" t="str">
            <v>122XL (CH563HC) para impresora HP 2050 (PERSONAL)</v>
          </cell>
          <cell r="D351" t="str">
            <v>unidad</v>
          </cell>
          <cell r="E351">
            <v>1379.48</v>
          </cell>
          <cell r="F351" t="str">
            <v xml:space="preserve">2.3.9.2.01 </v>
          </cell>
        </row>
        <row r="352">
          <cell r="C352" t="str">
            <v>122XL (CH563HC) para impresora HP 2050 (PERSONAL)</v>
          </cell>
          <cell r="D352" t="str">
            <v>unidad</v>
          </cell>
          <cell r="E352">
            <v>486.69200000000001</v>
          </cell>
          <cell r="F352" t="str">
            <v xml:space="preserve">2.3.9.2.01 </v>
          </cell>
        </row>
        <row r="353">
          <cell r="C353" t="str">
            <v>670 (CZ113AL) NEGRO para impresora HP AVANTAGE 4625</v>
          </cell>
          <cell r="D353" t="str">
            <v>unidad</v>
          </cell>
          <cell r="E353">
            <v>420.09199999999998</v>
          </cell>
          <cell r="F353" t="str">
            <v xml:space="preserve">2.3.9.2.01 </v>
          </cell>
        </row>
        <row r="354">
          <cell r="C354" t="str">
            <v>670 (CZ114AL) AZUL para impresora HP AVANTAGE 4625</v>
          </cell>
          <cell r="D354" t="str">
            <v>unidad</v>
          </cell>
          <cell r="E354">
            <v>422.358</v>
          </cell>
          <cell r="F354" t="str">
            <v xml:space="preserve">2.3.9.2.01 </v>
          </cell>
        </row>
        <row r="355">
          <cell r="C355" t="str">
            <v>670 (CZ115AL) MAGENTA para impresora HP AVANTAGE 4625</v>
          </cell>
          <cell r="D355" t="str">
            <v>unidad</v>
          </cell>
          <cell r="E355">
            <v>422.44</v>
          </cell>
          <cell r="F355" t="str">
            <v xml:space="preserve">2.3.9.2.01 </v>
          </cell>
        </row>
        <row r="356">
          <cell r="C356" t="str">
            <v>670 (CZ116AL) AMARILLO para impresora HP AVANTAGE 4625</v>
          </cell>
          <cell r="D356" t="str">
            <v>unidad</v>
          </cell>
          <cell r="E356">
            <v>422.62799999999999</v>
          </cell>
          <cell r="F356" t="str">
            <v xml:space="preserve">2.3.9.2.01 </v>
          </cell>
        </row>
        <row r="357">
          <cell r="C357" t="str">
            <v>74 NEGRO para impresora HP C4280</v>
          </cell>
          <cell r="D357" t="str">
            <v>unidad</v>
          </cell>
          <cell r="E357">
            <v>810.41200000000003</v>
          </cell>
          <cell r="F357" t="str">
            <v xml:space="preserve">2.3.9.2.01 </v>
          </cell>
        </row>
        <row r="358">
          <cell r="C358" t="str">
            <v>75 COLOR para impresora HP C4280</v>
          </cell>
          <cell r="D358" t="str">
            <v>unidad</v>
          </cell>
          <cell r="E358">
            <v>1069.47</v>
          </cell>
          <cell r="F358" t="str">
            <v xml:space="preserve">2.3.9.2.01 </v>
          </cell>
        </row>
        <row r="359">
          <cell r="C359" t="str">
            <v>AL-100 TD para impresora SHARP AL-2030</v>
          </cell>
          <cell r="D359" t="str">
            <v>unidad</v>
          </cell>
          <cell r="E359">
            <v>3499.9967000000001</v>
          </cell>
          <cell r="F359" t="str">
            <v xml:space="preserve">2.3.9.2.01 </v>
          </cell>
        </row>
        <row r="360">
          <cell r="C360" t="str">
            <v>Archivo Acordeon</v>
          </cell>
          <cell r="D360" t="str">
            <v>unidad</v>
          </cell>
          <cell r="E360">
            <v>200.6</v>
          </cell>
          <cell r="F360" t="str">
            <v xml:space="preserve">2.3.9.2.01 </v>
          </cell>
        </row>
        <row r="361">
          <cell r="C361" t="str">
            <v>Bandas de Gomas No. 18 (cajas)</v>
          </cell>
          <cell r="D361" t="str">
            <v>unidad</v>
          </cell>
          <cell r="E361">
            <v>17.405000000000001</v>
          </cell>
          <cell r="F361" t="str">
            <v xml:space="preserve">2.3.9.2.01 </v>
          </cell>
        </row>
        <row r="362">
          <cell r="C362" t="str">
            <v>Bandejas para Escritorio</v>
          </cell>
          <cell r="D362" t="str">
            <v>unidad</v>
          </cell>
          <cell r="E362">
            <v>101.48</v>
          </cell>
          <cell r="F362" t="str">
            <v xml:space="preserve">2.3.9.2.01 </v>
          </cell>
        </row>
        <row r="363">
          <cell r="C363" t="str">
            <v>Cajas de Clips (19MM) pequeño</v>
          </cell>
          <cell r="D363" t="str">
            <v>unidad</v>
          </cell>
          <cell r="E363">
            <v>15.281000000000001</v>
          </cell>
          <cell r="F363" t="str">
            <v xml:space="preserve">2.3.9.2.01 </v>
          </cell>
        </row>
        <row r="364">
          <cell r="C364" t="str">
            <v>Cajas de Clips (32MM) Mediano</v>
          </cell>
          <cell r="D364" t="str">
            <v>unidad</v>
          </cell>
          <cell r="E364">
            <v>34.81</v>
          </cell>
          <cell r="F364" t="str">
            <v xml:space="preserve">2.3.9.2.01 </v>
          </cell>
        </row>
        <row r="365">
          <cell r="C365" t="str">
            <v>Cajas de Clips (51MM) Grande</v>
          </cell>
          <cell r="D365" t="str">
            <v>unidad</v>
          </cell>
          <cell r="E365">
            <v>77.88</v>
          </cell>
          <cell r="F365" t="str">
            <v xml:space="preserve">2.3.9.2.01 </v>
          </cell>
        </row>
        <row r="366">
          <cell r="C366" t="str">
            <v>Cajas de Felpas Azules</v>
          </cell>
          <cell r="D366" t="str">
            <v>Caja</v>
          </cell>
          <cell r="E366">
            <v>403.79669999999999</v>
          </cell>
          <cell r="F366" t="str">
            <v xml:space="preserve">2.3.9.2.01 </v>
          </cell>
        </row>
        <row r="367">
          <cell r="C367" t="str">
            <v>Cajas de Lapiceros Azules</v>
          </cell>
          <cell r="D367" t="str">
            <v>Caja</v>
          </cell>
          <cell r="E367">
            <v>36</v>
          </cell>
          <cell r="F367" t="str">
            <v xml:space="preserve">2.3.9.2.01 </v>
          </cell>
        </row>
        <row r="368">
          <cell r="C368" t="str">
            <v>Cajas Marcadores de Pizarra</v>
          </cell>
          <cell r="D368" t="str">
            <v>Caja</v>
          </cell>
          <cell r="E368">
            <v>154.875</v>
          </cell>
          <cell r="F368" t="str">
            <v xml:space="preserve">2.3.9.2.01 </v>
          </cell>
        </row>
        <row r="369">
          <cell r="C369" t="str">
            <v>Carpetas para archivos</v>
          </cell>
          <cell r="D369" t="str">
            <v>unidad</v>
          </cell>
          <cell r="E369">
            <v>121.54</v>
          </cell>
          <cell r="F369" t="str">
            <v xml:space="preserve">2.3.9.2.01 </v>
          </cell>
        </row>
        <row r="370">
          <cell r="C370" t="str">
            <v>Cartucho 122 Color para impresora HP2050 (Personal)</v>
          </cell>
          <cell r="D370" t="str">
            <v>unidad</v>
          </cell>
          <cell r="E370">
            <v>510.04250000000002</v>
          </cell>
          <cell r="F370" t="str">
            <v xml:space="preserve">2.3.9.2.01 </v>
          </cell>
        </row>
        <row r="371">
          <cell r="C371" t="str">
            <v>Cartucho 122 Negro para impresora HP 2050 (Personal)</v>
          </cell>
          <cell r="D371" t="str">
            <v>unidad</v>
          </cell>
          <cell r="E371">
            <v>510.04250000000002</v>
          </cell>
          <cell r="F371" t="str">
            <v xml:space="preserve">2.3.9.2.01 </v>
          </cell>
        </row>
        <row r="372">
          <cell r="C372" t="str">
            <v>Cartucho 662 color para impresora HP 3515</v>
          </cell>
          <cell r="D372" t="str">
            <v>unidad</v>
          </cell>
          <cell r="E372">
            <v>445.214</v>
          </cell>
          <cell r="F372" t="str">
            <v xml:space="preserve">2.3.9.2.01 </v>
          </cell>
        </row>
        <row r="373">
          <cell r="C373" t="str">
            <v>Cartucho 662 Negro para impresora HP 3515</v>
          </cell>
          <cell r="D373" t="str">
            <v>unidad</v>
          </cell>
          <cell r="E373">
            <v>445.21409999999997</v>
          </cell>
          <cell r="F373" t="str">
            <v xml:space="preserve">2.3.9.2.01 </v>
          </cell>
        </row>
        <row r="374">
          <cell r="C374" t="str">
            <v>Cartucho 662 Negro para impresora HP 3515</v>
          </cell>
          <cell r="D374" t="str">
            <v>unidad</v>
          </cell>
          <cell r="E374">
            <v>437.91</v>
          </cell>
          <cell r="F374" t="str">
            <v xml:space="preserve">2.3.9.2.01 </v>
          </cell>
        </row>
        <row r="375">
          <cell r="C375" t="str">
            <v>Cartucho 670 (CZ113AL) Negro  para impresora HP AVANTAGE 4625</v>
          </cell>
          <cell r="D375" t="str">
            <v>unidad</v>
          </cell>
          <cell r="E375">
            <v>440.16329999999999</v>
          </cell>
          <cell r="F375" t="str">
            <v xml:space="preserve">2.3.9.2.01 </v>
          </cell>
        </row>
        <row r="376">
          <cell r="C376" t="str">
            <v>Cartucho 670 (CZ114AL) Magenta para impresora HP AVANTAGE 4625</v>
          </cell>
          <cell r="D376" t="str">
            <v>unidad</v>
          </cell>
          <cell r="E376">
            <v>439.49</v>
          </cell>
          <cell r="F376" t="str">
            <v xml:space="preserve">2.3.9.2.01 </v>
          </cell>
        </row>
        <row r="377">
          <cell r="C377" t="str">
            <v>Cartucho 670 (CZ115AL) Amarillo para impresora HP AVANTAGE 4625</v>
          </cell>
          <cell r="D377" t="str">
            <v>unidad</v>
          </cell>
          <cell r="E377">
            <v>442.005</v>
          </cell>
          <cell r="F377" t="str">
            <v xml:space="preserve">2.3.9.2.01 </v>
          </cell>
        </row>
        <row r="378">
          <cell r="C378" t="str">
            <v>Cartucho 670 (CZ116AL) Cian para impresora HP AVANTAGE 4625</v>
          </cell>
          <cell r="D378" t="str">
            <v>unidad</v>
          </cell>
          <cell r="E378">
            <v>439.49</v>
          </cell>
          <cell r="F378" t="str">
            <v xml:space="preserve">2.3.9.2.01 </v>
          </cell>
        </row>
        <row r="379">
          <cell r="C379" t="str">
            <v>Cartucho 74 Negro para impresora HP C4280</v>
          </cell>
          <cell r="D379" t="str">
            <v>unidad</v>
          </cell>
          <cell r="E379">
            <v>835.00300000000004</v>
          </cell>
          <cell r="F379" t="str">
            <v xml:space="preserve">2.3.9.2.01 </v>
          </cell>
        </row>
        <row r="380">
          <cell r="C380" t="str">
            <v>Cartucho 75 Color para impresora HP C4280</v>
          </cell>
          <cell r="D380" t="str">
            <v>unidad</v>
          </cell>
          <cell r="E380">
            <v>1110</v>
          </cell>
          <cell r="F380" t="str">
            <v xml:space="preserve">2.3.9.2.01 </v>
          </cell>
        </row>
        <row r="381">
          <cell r="C381" t="str">
            <v>Cartucho 954 Amarillo para impresora OFFICEJET PRO8710</v>
          </cell>
          <cell r="D381" t="str">
            <v>unidad</v>
          </cell>
          <cell r="E381">
            <v>932.61249999999995</v>
          </cell>
          <cell r="F381" t="str">
            <v xml:space="preserve">2.3.9.2.01 </v>
          </cell>
        </row>
        <row r="382">
          <cell r="C382" t="str">
            <v>Cartucho 954 Cian para impresora OFFICEJET PRO8710</v>
          </cell>
          <cell r="D382" t="str">
            <v>unidad</v>
          </cell>
          <cell r="E382">
            <v>932.39</v>
          </cell>
          <cell r="F382" t="str">
            <v xml:space="preserve">2.3.9.2.01 </v>
          </cell>
        </row>
        <row r="383">
          <cell r="C383" t="str">
            <v>Cartucho 954 Magenta para impresora HP OFFICEJET PRO8710</v>
          </cell>
          <cell r="D383" t="str">
            <v>unidad</v>
          </cell>
          <cell r="E383">
            <v>932.39</v>
          </cell>
          <cell r="F383" t="str">
            <v xml:space="preserve">2.3.9.2.01 </v>
          </cell>
        </row>
        <row r="384">
          <cell r="C384" t="str">
            <v>Cartucho 954 Negro para impresora HP OFFICEJET PRO8710</v>
          </cell>
          <cell r="D384" t="str">
            <v>unidad</v>
          </cell>
          <cell r="E384">
            <v>1015</v>
          </cell>
          <cell r="F384" t="str">
            <v xml:space="preserve">2.3.9.2.01 </v>
          </cell>
        </row>
        <row r="385">
          <cell r="C385" t="str">
            <v>Cartucho CN050A (951) CIAN para impresora HP OFFICEJET PRO8610</v>
          </cell>
          <cell r="D385" t="str">
            <v>unidad</v>
          </cell>
          <cell r="E385">
            <v>927.75</v>
          </cell>
          <cell r="F385" t="str">
            <v xml:space="preserve">2.3.9.2.01 </v>
          </cell>
        </row>
        <row r="386">
          <cell r="C386" t="str">
            <v>Cartucho CN051 (951) Magenta para impresora HP OFFICEJET PRO8610</v>
          </cell>
          <cell r="D386" t="str">
            <v>unidad</v>
          </cell>
          <cell r="E386">
            <v>922.77329999999995</v>
          </cell>
          <cell r="F386" t="str">
            <v xml:space="preserve">2.3.9.2.01 </v>
          </cell>
        </row>
        <row r="387">
          <cell r="C387" t="str">
            <v>Cartucho CN052A Amarillo para impresora HP OFFICEJET PRO8610</v>
          </cell>
          <cell r="D387" t="str">
            <v>unidad</v>
          </cell>
          <cell r="E387">
            <v>929.53330000000005</v>
          </cell>
          <cell r="F387" t="str">
            <v xml:space="preserve">2.3.9.2.01 </v>
          </cell>
        </row>
        <row r="388">
          <cell r="C388" t="str">
            <v>Cartucho HP 60 Negro para impresora HP DESKJET D1660</v>
          </cell>
          <cell r="D388" t="str">
            <v>unidad</v>
          </cell>
          <cell r="E388">
            <v>885</v>
          </cell>
          <cell r="F388" t="str">
            <v xml:space="preserve">2.3.9.2.01 </v>
          </cell>
        </row>
        <row r="389">
          <cell r="C389" t="str">
            <v>Cartuchos color Negro para Impresora HP Photosmart C4280</v>
          </cell>
          <cell r="D389" t="str">
            <v>unidad</v>
          </cell>
          <cell r="E389">
            <v>1017.5025000000001</v>
          </cell>
          <cell r="F389" t="str">
            <v xml:space="preserve">2.3.9.2.01 </v>
          </cell>
        </row>
        <row r="390">
          <cell r="C390" t="str">
            <v>CB435A (35A) para impresora Laserjet P1006</v>
          </cell>
          <cell r="D390" t="str">
            <v>unidad</v>
          </cell>
          <cell r="E390">
            <v>2700.0052000000001</v>
          </cell>
          <cell r="F390" t="str">
            <v xml:space="preserve">2.3.9.2.01 </v>
          </cell>
        </row>
        <row r="391">
          <cell r="C391" t="str">
            <v>CE285A (85A) para impresora HP P1102W</v>
          </cell>
          <cell r="D391" t="str">
            <v>unidad</v>
          </cell>
          <cell r="E391">
            <v>2799.9985000000001</v>
          </cell>
          <cell r="F391" t="str">
            <v xml:space="preserve">2.3.9.2.01 </v>
          </cell>
        </row>
        <row r="392">
          <cell r="C392" t="str">
            <v>CE310A para impresora HP CP1025NW</v>
          </cell>
          <cell r="D392" t="str">
            <v>unidad</v>
          </cell>
          <cell r="E392">
            <v>2149.9960000000001</v>
          </cell>
          <cell r="F392" t="str">
            <v xml:space="preserve">2.3.9.2.01 </v>
          </cell>
        </row>
        <row r="393">
          <cell r="C393" t="str">
            <v>CE505A (05A) para impresora HP P2055DM</v>
          </cell>
          <cell r="D393" t="str">
            <v>unidad</v>
          </cell>
          <cell r="E393">
            <v>3650</v>
          </cell>
          <cell r="F393" t="str">
            <v xml:space="preserve">2.3.9.2.01 </v>
          </cell>
        </row>
        <row r="394">
          <cell r="C394" t="str">
            <v>Cera para contar Red Star 1.1 oz</v>
          </cell>
          <cell r="D394" t="str">
            <v>unidad</v>
          </cell>
          <cell r="E394">
            <v>30.68</v>
          </cell>
          <cell r="F394" t="str">
            <v xml:space="preserve">2.3.9.2.01 </v>
          </cell>
        </row>
        <row r="395">
          <cell r="C395" t="str">
            <v>CF226A (26A) para impresora HP MFP M426 FDW</v>
          </cell>
          <cell r="D395" t="str">
            <v>unidad</v>
          </cell>
          <cell r="E395">
            <v>5039.8509999999997</v>
          </cell>
          <cell r="F395" t="str">
            <v xml:space="preserve">2.3.9.2.01 </v>
          </cell>
        </row>
        <row r="396">
          <cell r="C396" t="str">
            <v>CF283A (83A) para impresora HP MFP M127 FN</v>
          </cell>
          <cell r="D396" t="str">
            <v>unidad</v>
          </cell>
          <cell r="E396">
            <v>2700.0050000000001</v>
          </cell>
          <cell r="F396" t="str">
            <v xml:space="preserve">2.3.9.2.01 </v>
          </cell>
        </row>
        <row r="397">
          <cell r="C397" t="str">
            <v>Cinta adhesiva 3/4</v>
          </cell>
          <cell r="D397" t="str">
            <v>unidad</v>
          </cell>
          <cell r="E397">
            <v>9.9946000000000002</v>
          </cell>
          <cell r="F397" t="str">
            <v xml:space="preserve">2.3.9.2.01 </v>
          </cell>
        </row>
        <row r="398">
          <cell r="C398" t="str">
            <v>Cinta para Calculadora electronica CIO Negra-Roja</v>
          </cell>
          <cell r="D398" t="str">
            <v>unidad</v>
          </cell>
          <cell r="E398">
            <v>35.4</v>
          </cell>
          <cell r="F398" t="str">
            <v xml:space="preserve">2.3.9.2.01 </v>
          </cell>
        </row>
        <row r="399">
          <cell r="C399" t="str">
            <v>CL-511 COLOR para impresora CANON PIXMA MP230</v>
          </cell>
          <cell r="D399" t="str">
            <v>unidad</v>
          </cell>
          <cell r="E399">
            <v>1184.72</v>
          </cell>
          <cell r="F399" t="str">
            <v xml:space="preserve">2.3.9.2.01 </v>
          </cell>
        </row>
        <row r="400">
          <cell r="C400" t="str">
            <v>CL-513 XL COLOR para impresora CANON PIXMA MP230</v>
          </cell>
          <cell r="D400" t="str">
            <v>unidad</v>
          </cell>
          <cell r="E400">
            <v>2265.6</v>
          </cell>
          <cell r="F400" t="str">
            <v xml:space="preserve">2.3.9.2.01 </v>
          </cell>
        </row>
        <row r="401">
          <cell r="C401" t="str">
            <v>Clip porta Carnet</v>
          </cell>
          <cell r="D401" t="str">
            <v>unidad</v>
          </cell>
          <cell r="E401">
            <v>13.3222</v>
          </cell>
          <cell r="F401" t="str">
            <v xml:space="preserve">2.3.9.2.01 </v>
          </cell>
        </row>
        <row r="402">
          <cell r="C402" t="str">
            <v>Clips Mediano 33MM</v>
          </cell>
          <cell r="D402" t="str">
            <v>unidad</v>
          </cell>
          <cell r="E402">
            <v>107.675</v>
          </cell>
          <cell r="F402" t="str">
            <v xml:space="preserve">2.3.9.2.01 </v>
          </cell>
        </row>
        <row r="403">
          <cell r="C403" t="str">
            <v>Clips Sujeta Papel Grande</v>
          </cell>
          <cell r="D403" t="str">
            <v>unidad</v>
          </cell>
          <cell r="E403">
            <v>21.771000000000001</v>
          </cell>
          <cell r="F403" t="str">
            <v xml:space="preserve">2.3.9.2.01 </v>
          </cell>
        </row>
        <row r="404">
          <cell r="C404" t="str">
            <v xml:space="preserve">Clips Sujeta Papel Pequeño </v>
          </cell>
          <cell r="D404" t="str">
            <v>unidad</v>
          </cell>
          <cell r="E404">
            <v>7.8470000000000004</v>
          </cell>
          <cell r="F404" t="str">
            <v xml:space="preserve">2.3.9.2.01 </v>
          </cell>
        </row>
        <row r="405">
          <cell r="C405" t="str">
            <v>CN050A (951) CIAN AZUL para impresora HP OFFICEJET PRO8610</v>
          </cell>
          <cell r="D405" t="str">
            <v>unidad</v>
          </cell>
          <cell r="E405">
            <v>885.4</v>
          </cell>
          <cell r="F405" t="str">
            <v xml:space="preserve">2.3.9.2.01 </v>
          </cell>
        </row>
        <row r="406">
          <cell r="C406" t="str">
            <v>CN051A (951) MAGENTA para impresora HP OFFICEJET PRO8610</v>
          </cell>
          <cell r="D406" t="str">
            <v>unidad</v>
          </cell>
          <cell r="E406">
            <v>880.95249999999999</v>
          </cell>
          <cell r="F406" t="str">
            <v xml:space="preserve">2.3.9.2.01 </v>
          </cell>
        </row>
        <row r="407">
          <cell r="C407" t="str">
            <v>CN052A (952) AMARILLO para impresora HP OFFICEJET PRO8610</v>
          </cell>
          <cell r="D407" t="str">
            <v>unidad</v>
          </cell>
          <cell r="E407">
            <v>889.42600000000004</v>
          </cell>
          <cell r="F407" t="str">
            <v xml:space="preserve">2.3.9.2.01 </v>
          </cell>
        </row>
        <row r="408">
          <cell r="C408" t="str">
            <v>Corrector Liquido  20ml</v>
          </cell>
          <cell r="D408" t="str">
            <v>unidad</v>
          </cell>
          <cell r="E408">
            <v>20.001000000000001</v>
          </cell>
          <cell r="F408" t="str">
            <v xml:space="preserve">2.3.9.2.01 </v>
          </cell>
        </row>
        <row r="409">
          <cell r="C409" t="str">
            <v>Disco Duro externo de 2 Tera Bytes</v>
          </cell>
          <cell r="D409" t="str">
            <v>unidad</v>
          </cell>
          <cell r="E409">
            <v>5750.01</v>
          </cell>
          <cell r="F409" t="str">
            <v xml:space="preserve">2.3.9.2.01 </v>
          </cell>
        </row>
        <row r="410">
          <cell r="C410" t="str">
            <v>E260A11L para impresora LEXMARK E260DN</v>
          </cell>
          <cell r="D410" t="str">
            <v>unidad</v>
          </cell>
          <cell r="E410">
            <v>4500.0006000000003</v>
          </cell>
          <cell r="F410" t="str">
            <v xml:space="preserve">2.3.9.2.01 </v>
          </cell>
        </row>
        <row r="411">
          <cell r="C411" t="str">
            <v>Grapa Industrial Grande (cajas)</v>
          </cell>
          <cell r="D411" t="str">
            <v>tonelada</v>
          </cell>
          <cell r="E411">
            <v>206.5</v>
          </cell>
          <cell r="F411" t="str">
            <v xml:space="preserve">2.3.9.2.01 </v>
          </cell>
        </row>
        <row r="412">
          <cell r="C412" t="str">
            <v>Grapadoras de Metal</v>
          </cell>
          <cell r="D412" t="str">
            <v>unidad</v>
          </cell>
          <cell r="E412">
            <v>144.9984</v>
          </cell>
          <cell r="F412" t="str">
            <v xml:space="preserve">2.3.9.2.01 </v>
          </cell>
        </row>
        <row r="413">
          <cell r="C413" t="str">
            <v>Guillotina 15¨</v>
          </cell>
          <cell r="D413" t="str">
            <v>unidad</v>
          </cell>
          <cell r="E413">
            <v>1407.74</v>
          </cell>
          <cell r="F413" t="str">
            <v xml:space="preserve">2.3.9.2.01 </v>
          </cell>
        </row>
        <row r="414">
          <cell r="C414" t="str">
            <v>Lapiceros Azules</v>
          </cell>
          <cell r="D414" t="str">
            <v>Caja</v>
          </cell>
          <cell r="E414">
            <v>71.98</v>
          </cell>
          <cell r="F414" t="str">
            <v xml:space="preserve">2.3.9.2.01 </v>
          </cell>
        </row>
        <row r="415">
          <cell r="C415" t="str">
            <v>Lapiceros color Azul (cajas)</v>
          </cell>
          <cell r="D415" t="str">
            <v>unidad</v>
          </cell>
          <cell r="E415">
            <v>55</v>
          </cell>
          <cell r="F415" t="str">
            <v xml:space="preserve">2.3.9.2.01 </v>
          </cell>
        </row>
        <row r="416">
          <cell r="C416" t="str">
            <v>Lapiceros color negro (cajas)</v>
          </cell>
          <cell r="D416" t="str">
            <v>unidad</v>
          </cell>
          <cell r="E416">
            <v>55</v>
          </cell>
          <cell r="F416" t="str">
            <v xml:space="preserve">2.3.9.2.01 </v>
          </cell>
        </row>
        <row r="417">
          <cell r="C417" t="str">
            <v>Lapiceros color rojo (cajas)</v>
          </cell>
          <cell r="D417" t="str">
            <v>tonelada</v>
          </cell>
          <cell r="E417">
            <v>72.5</v>
          </cell>
          <cell r="F417" t="str">
            <v xml:space="preserve">2.3.9.2.01 </v>
          </cell>
        </row>
        <row r="418">
          <cell r="C418" t="str">
            <v>Lápiz de carbon (docena)</v>
          </cell>
          <cell r="D418" t="str">
            <v>unidad</v>
          </cell>
          <cell r="E418">
            <v>50</v>
          </cell>
          <cell r="F418" t="str">
            <v xml:space="preserve">2.3.9.2.01 </v>
          </cell>
        </row>
        <row r="419">
          <cell r="C419" t="str">
            <v>Memoria Micro SD de 64GB</v>
          </cell>
          <cell r="D419" t="str">
            <v>unidad</v>
          </cell>
          <cell r="E419">
            <v>1121</v>
          </cell>
          <cell r="F419" t="str">
            <v xml:space="preserve">2.3.9.2.01 </v>
          </cell>
        </row>
        <row r="420">
          <cell r="C420" t="str">
            <v>Memorias USB 8 GB</v>
          </cell>
          <cell r="D420" t="str">
            <v>unidad</v>
          </cell>
          <cell r="E420">
            <v>254.99799999999999</v>
          </cell>
          <cell r="F420" t="str">
            <v xml:space="preserve">2.3.9.2.01 </v>
          </cell>
        </row>
        <row r="421">
          <cell r="C421" t="str">
            <v>Memorias USB 8 GB</v>
          </cell>
          <cell r="D421" t="str">
            <v>unidad</v>
          </cell>
          <cell r="E421">
            <v>365.8</v>
          </cell>
          <cell r="F421" t="str">
            <v xml:space="preserve">2.3.9.2.01 </v>
          </cell>
        </row>
        <row r="422">
          <cell r="C422" t="str">
            <v>Mural de Corcho, Marco Madera 24x35</v>
          </cell>
          <cell r="D422" t="str">
            <v>unidad</v>
          </cell>
          <cell r="E422">
            <v>498.99799999999999</v>
          </cell>
          <cell r="F422" t="str">
            <v xml:space="preserve">2.3.9.2.01 </v>
          </cell>
        </row>
        <row r="423">
          <cell r="C423" t="str">
            <v>Notas de papel autoadhesivo, Post it 3x3</v>
          </cell>
          <cell r="D423" t="str">
            <v>unidad</v>
          </cell>
          <cell r="E423">
            <v>10.9976</v>
          </cell>
          <cell r="F423" t="str">
            <v xml:space="preserve">2.3.9.2.01 </v>
          </cell>
        </row>
        <row r="424">
          <cell r="C424" t="str">
            <v>Paquetes Post-it Banderitas, 5 Colores Hopax (Sing Here)</v>
          </cell>
          <cell r="D424" t="str">
            <v>unidad</v>
          </cell>
          <cell r="E424">
            <v>53.1</v>
          </cell>
          <cell r="F424" t="str">
            <v xml:space="preserve">2.3.9.2.01 </v>
          </cell>
        </row>
        <row r="425">
          <cell r="C425" t="str">
            <v>PG-510 NEGRO para impresora CANON PIXMA MP230</v>
          </cell>
          <cell r="D425" t="str">
            <v>unidad</v>
          </cell>
          <cell r="E425">
            <v>916.505</v>
          </cell>
          <cell r="F425" t="str">
            <v xml:space="preserve">2.3.9.2.01 </v>
          </cell>
        </row>
        <row r="426">
          <cell r="C426" t="str">
            <v>PG-512 XL NEGRO para impresora CANON PIXMA MP230</v>
          </cell>
          <cell r="D426" t="str">
            <v>unidad</v>
          </cell>
          <cell r="E426">
            <v>5015</v>
          </cell>
          <cell r="F426" t="str">
            <v xml:space="preserve">2.3.9.2.01 </v>
          </cell>
        </row>
        <row r="427">
          <cell r="C427" t="str">
            <v>Pizarras Blancas Laminadas 90x60 cm con Trípode</v>
          </cell>
          <cell r="D427" t="str">
            <v>unidad</v>
          </cell>
          <cell r="E427">
            <v>10584.6</v>
          </cell>
          <cell r="F427" t="str">
            <v xml:space="preserve">2.3.9.2.01 </v>
          </cell>
        </row>
        <row r="428">
          <cell r="C428" t="str">
            <v>Plásticos Protectores de Carnet</v>
          </cell>
          <cell r="D428" t="str">
            <v>unidad</v>
          </cell>
          <cell r="E428">
            <v>8.85</v>
          </cell>
          <cell r="F428" t="str">
            <v xml:space="preserve">2.3.9.2.01 </v>
          </cell>
        </row>
        <row r="429">
          <cell r="C429" t="str">
            <v>Porta Clips</v>
          </cell>
          <cell r="D429" t="str">
            <v>unidad</v>
          </cell>
          <cell r="E429">
            <v>26.55</v>
          </cell>
          <cell r="F429" t="str">
            <v xml:space="preserve">2.3.9.2.01 </v>
          </cell>
        </row>
        <row r="430">
          <cell r="C430" t="str">
            <v>Porta Lápiz de Metal</v>
          </cell>
          <cell r="D430" t="str">
            <v>unidad</v>
          </cell>
          <cell r="E430">
            <v>71.98</v>
          </cell>
          <cell r="F430" t="str">
            <v xml:space="preserve">2.3.9.2.01 </v>
          </cell>
        </row>
        <row r="431">
          <cell r="C431" t="str">
            <v>Porta Revista de Metal</v>
          </cell>
          <cell r="D431" t="str">
            <v>unidad</v>
          </cell>
          <cell r="E431">
            <v>278.77499999999998</v>
          </cell>
          <cell r="F431" t="str">
            <v xml:space="preserve">2.3.9.2.01 </v>
          </cell>
        </row>
        <row r="432">
          <cell r="C432" t="str">
            <v>Post it 3x3,  Varios Colores</v>
          </cell>
          <cell r="D432" t="str">
            <v>unidad</v>
          </cell>
          <cell r="E432">
            <v>32.001600000000003</v>
          </cell>
          <cell r="F432" t="str">
            <v xml:space="preserve">2.3.9.2.01 </v>
          </cell>
        </row>
        <row r="433">
          <cell r="C433" t="str">
            <v>Post it Banderita</v>
          </cell>
          <cell r="D433" t="str">
            <v>unidad</v>
          </cell>
          <cell r="E433">
            <v>33.04</v>
          </cell>
          <cell r="F433" t="str">
            <v xml:space="preserve">2.3.9.2.01 </v>
          </cell>
        </row>
        <row r="434">
          <cell r="C434" t="str">
            <v>Post it Grandes</v>
          </cell>
          <cell r="D434" t="str">
            <v>unidad</v>
          </cell>
          <cell r="E434">
            <v>24.78</v>
          </cell>
          <cell r="F434" t="str">
            <v xml:space="preserve">2.3.9.2.01 </v>
          </cell>
        </row>
        <row r="435">
          <cell r="C435" t="str">
            <v>Post it Pequeño</v>
          </cell>
          <cell r="D435" t="str">
            <v>unidad</v>
          </cell>
          <cell r="E435">
            <v>21.24</v>
          </cell>
          <cell r="F435" t="str">
            <v xml:space="preserve">2.3.9.2.01 </v>
          </cell>
        </row>
        <row r="436">
          <cell r="C436" t="str">
            <v>Q1338A (38A) para impresora LASERJET 4200 DTN</v>
          </cell>
          <cell r="D436" t="str">
            <v>unidad</v>
          </cell>
          <cell r="E436">
            <v>8379.4282999999996</v>
          </cell>
          <cell r="F436" t="str">
            <v xml:space="preserve">2.3.9.2.01 </v>
          </cell>
        </row>
        <row r="437">
          <cell r="C437" t="str">
            <v>Q2612AD (12A) para impresora HP LASERJET 1022</v>
          </cell>
          <cell r="D437" t="str">
            <v>unidad</v>
          </cell>
          <cell r="E437">
            <v>3100.0016999999998</v>
          </cell>
          <cell r="F437" t="str">
            <v xml:space="preserve">2.3.9.2.01 </v>
          </cell>
        </row>
        <row r="438">
          <cell r="C438" t="str">
            <v>Q5942A (42A) para impresora LASERJET 4250</v>
          </cell>
          <cell r="D438" t="str">
            <v>unidad</v>
          </cell>
          <cell r="E438">
            <v>7601.18</v>
          </cell>
          <cell r="F438" t="str">
            <v xml:space="preserve">2.3.9.2.01 </v>
          </cell>
        </row>
        <row r="439">
          <cell r="C439" t="str">
            <v>Reglas Plásticas 12¨</v>
          </cell>
          <cell r="D439" t="str">
            <v>unidad</v>
          </cell>
          <cell r="E439">
            <v>5.31</v>
          </cell>
          <cell r="F439" t="str">
            <v xml:space="preserve">2.3.9.2.01 </v>
          </cell>
        </row>
        <row r="440">
          <cell r="C440" t="str">
            <v>Resaltador Amarillo Fluorescente</v>
          </cell>
          <cell r="D440" t="str">
            <v>unidad</v>
          </cell>
          <cell r="E440">
            <v>9.6760000000000002</v>
          </cell>
          <cell r="F440" t="str">
            <v xml:space="preserve">2.3.9.2.01 </v>
          </cell>
        </row>
        <row r="441">
          <cell r="C441" t="str">
            <v>Resaltador Fluorescente</v>
          </cell>
          <cell r="D441" t="str">
            <v>unidad</v>
          </cell>
          <cell r="E441">
            <v>25.924600000000002</v>
          </cell>
          <cell r="F441" t="str">
            <v xml:space="preserve">2.3.9.2.01 </v>
          </cell>
        </row>
        <row r="442">
          <cell r="C442" t="str">
            <v>Router wifi</v>
          </cell>
          <cell r="D442" t="str">
            <v>unidad</v>
          </cell>
          <cell r="E442">
            <v>4163.9250000000002</v>
          </cell>
          <cell r="F442" t="str">
            <v xml:space="preserve">2.3.9.2.01 </v>
          </cell>
        </row>
        <row r="443">
          <cell r="C443" t="str">
            <v>Sacapuntas</v>
          </cell>
          <cell r="D443" t="str">
            <v>unidad</v>
          </cell>
          <cell r="E443">
            <v>15.34</v>
          </cell>
          <cell r="F443" t="str">
            <v xml:space="preserve">2.3.9.2.01 </v>
          </cell>
        </row>
        <row r="444">
          <cell r="C444" t="str">
            <v>Sacapuntas Eléctrico</v>
          </cell>
          <cell r="D444" t="str">
            <v>unidad</v>
          </cell>
          <cell r="E444">
            <v>788.24</v>
          </cell>
          <cell r="F444" t="str">
            <v xml:space="preserve">2.3.9.2.01 </v>
          </cell>
        </row>
        <row r="445">
          <cell r="C445" t="str">
            <v>Sello de Despachado (CUADRADO)</v>
          </cell>
          <cell r="D445" t="str">
            <v>unidad</v>
          </cell>
          <cell r="E445">
            <v>1888</v>
          </cell>
          <cell r="F445" t="str">
            <v xml:space="preserve">2.3.9.2.01 </v>
          </cell>
        </row>
        <row r="446">
          <cell r="C446" t="str">
            <v>Sello de Recibido (CUADRADO)</v>
          </cell>
          <cell r="D446" t="str">
            <v>unidad</v>
          </cell>
          <cell r="E446">
            <v>1888</v>
          </cell>
          <cell r="F446" t="str">
            <v xml:space="preserve">2.3.9.2.01 </v>
          </cell>
        </row>
        <row r="447">
          <cell r="C447" t="str">
            <v>Sellos Gomigrafos</v>
          </cell>
          <cell r="D447" t="str">
            <v>unidad</v>
          </cell>
          <cell r="E447">
            <v>1858.5</v>
          </cell>
          <cell r="F447" t="str">
            <v xml:space="preserve">2.3.9.2.01 </v>
          </cell>
        </row>
        <row r="448">
          <cell r="C448" t="str">
            <v>Separadores carpeta 8 1/2 x11</v>
          </cell>
          <cell r="D448" t="str">
            <v>Caja</v>
          </cell>
          <cell r="E448">
            <v>27.14</v>
          </cell>
          <cell r="F448" t="str">
            <v xml:space="preserve">2.3.9.2.01 </v>
          </cell>
        </row>
        <row r="449">
          <cell r="C449" t="str">
            <v>Stick de Colle 35g (Pegamento)</v>
          </cell>
          <cell r="D449" t="str">
            <v>unidad</v>
          </cell>
          <cell r="E449">
            <v>33.4176</v>
          </cell>
          <cell r="F449" t="str">
            <v xml:space="preserve">2.3.9.2.01 </v>
          </cell>
        </row>
        <row r="450">
          <cell r="C450" t="str">
            <v>Tabla de Apoyo de Madera</v>
          </cell>
          <cell r="D450" t="str">
            <v>unidad</v>
          </cell>
          <cell r="E450">
            <v>46.999499999999998</v>
          </cell>
          <cell r="F450" t="str">
            <v xml:space="preserve">2.3.9.2.01 </v>
          </cell>
        </row>
        <row r="451">
          <cell r="C451" t="str">
            <v>Tabla de apoyo/ Madera</v>
          </cell>
          <cell r="D451" t="str">
            <v>unidad</v>
          </cell>
          <cell r="E451">
            <v>49.206000000000003</v>
          </cell>
          <cell r="F451" t="str">
            <v xml:space="preserve">2.3.9.2.01 </v>
          </cell>
        </row>
        <row r="452">
          <cell r="C452" t="str">
            <v>Tape 33-3M (un rollo)</v>
          </cell>
          <cell r="D452" t="str">
            <v>unidad</v>
          </cell>
          <cell r="E452">
            <v>619.5</v>
          </cell>
          <cell r="F452" t="str">
            <v xml:space="preserve">2.3.9.2.01 </v>
          </cell>
        </row>
        <row r="453">
          <cell r="C453" t="str">
            <v>Tijeras de oficina</v>
          </cell>
          <cell r="D453" t="str">
            <v>unidad</v>
          </cell>
          <cell r="E453">
            <v>49.607300000000002</v>
          </cell>
          <cell r="F453" t="str">
            <v xml:space="preserve">2.3.9.2.01 </v>
          </cell>
        </row>
        <row r="454">
          <cell r="C454" t="str">
            <v>Tinta para Sello color azul (docenas)</v>
          </cell>
          <cell r="D454" t="str">
            <v>unidad</v>
          </cell>
          <cell r="E454">
            <v>1362.9</v>
          </cell>
          <cell r="F454" t="str">
            <v xml:space="preserve">2.3.9.2.01 </v>
          </cell>
        </row>
        <row r="455">
          <cell r="C455" t="str">
            <v>Tinta para Sello color rojo</v>
          </cell>
          <cell r="D455" t="str">
            <v>unidad</v>
          </cell>
          <cell r="E455">
            <v>114.46</v>
          </cell>
          <cell r="F455" t="str">
            <v xml:space="preserve">2.3.9.2.01 </v>
          </cell>
        </row>
        <row r="456">
          <cell r="C456" t="str">
            <v>Toner AR-310NT para impresora SHARP AR-M237</v>
          </cell>
          <cell r="D456" t="str">
            <v>unidad</v>
          </cell>
          <cell r="E456">
            <v>4399.9949999999999</v>
          </cell>
          <cell r="F456" t="str">
            <v xml:space="preserve">2.3.9.2.01 </v>
          </cell>
        </row>
        <row r="457">
          <cell r="C457" t="str">
            <v>Toner CB435A (35A) para impresora LASERJET P1006</v>
          </cell>
          <cell r="D457" t="str">
            <v>unidad</v>
          </cell>
          <cell r="E457">
            <v>2242</v>
          </cell>
          <cell r="F457" t="str">
            <v xml:space="preserve">2.3.9.2.01 </v>
          </cell>
        </row>
        <row r="458">
          <cell r="C458" t="str">
            <v>Toner CE285A (85A) para impresora HP P1102W</v>
          </cell>
          <cell r="D458" t="str">
            <v>unidad</v>
          </cell>
          <cell r="E458">
            <v>1982.4</v>
          </cell>
          <cell r="F458" t="str">
            <v xml:space="preserve">2.3.9.2.01 </v>
          </cell>
        </row>
        <row r="459">
          <cell r="C459" t="str">
            <v>Toner CE310A 126A para impresora HP CP1025NW</v>
          </cell>
          <cell r="D459" t="str">
            <v>unidad</v>
          </cell>
          <cell r="E459">
            <v>2006</v>
          </cell>
          <cell r="F459" t="str">
            <v xml:space="preserve">2.3.9.2.01 </v>
          </cell>
        </row>
        <row r="460">
          <cell r="C460" t="str">
            <v>Toner CE505A (05A) para impresora HP P2055DM</v>
          </cell>
          <cell r="D460" t="str">
            <v>unidad</v>
          </cell>
          <cell r="E460">
            <v>3186</v>
          </cell>
          <cell r="F460" t="str">
            <v xml:space="preserve">2.3.9.2.01 </v>
          </cell>
        </row>
        <row r="461">
          <cell r="C461" t="str">
            <v>Toner CF217A (17A) para impresora HP M102W</v>
          </cell>
          <cell r="D461" t="str">
            <v>unidad</v>
          </cell>
          <cell r="E461">
            <v>2908.2525000000001</v>
          </cell>
          <cell r="F461" t="str">
            <v xml:space="preserve">2.3.9.2.01 </v>
          </cell>
        </row>
        <row r="462">
          <cell r="C462" t="str">
            <v>Toner CF226A (26A) para impresora HP MFP M426 FDW</v>
          </cell>
          <cell r="D462" t="str">
            <v>unidad</v>
          </cell>
          <cell r="E462">
            <v>4979.6000000000004</v>
          </cell>
          <cell r="F462" t="str">
            <v xml:space="preserve">2.3.9.2.01 </v>
          </cell>
        </row>
        <row r="463">
          <cell r="C463" t="str">
            <v>Toner CF280A (80A) para impresora HP 400 M401 DNE</v>
          </cell>
          <cell r="D463" t="str">
            <v>unidad</v>
          </cell>
          <cell r="E463">
            <v>4248</v>
          </cell>
          <cell r="F463" t="str">
            <v xml:space="preserve">2.3.9.2.01 </v>
          </cell>
        </row>
        <row r="464">
          <cell r="C464" t="str">
            <v>Toner CF283A (83A) para impresora HP MFP M127 FN</v>
          </cell>
          <cell r="D464" t="str">
            <v>unidad</v>
          </cell>
          <cell r="E464">
            <v>2419</v>
          </cell>
          <cell r="F464" t="str">
            <v xml:space="preserve">2.3.9.2.01 </v>
          </cell>
        </row>
        <row r="465">
          <cell r="C465" t="str">
            <v>Toner E260A11L para impresora LEXMARK E260DN</v>
          </cell>
          <cell r="D465" t="str">
            <v>unidad</v>
          </cell>
          <cell r="E465">
            <v>5015</v>
          </cell>
          <cell r="F465" t="str">
            <v xml:space="preserve">2.3.9.2.01 </v>
          </cell>
        </row>
        <row r="466">
          <cell r="C466" t="str">
            <v>Toner HP CF217A 17A</v>
          </cell>
          <cell r="D466" t="str">
            <v>unidad</v>
          </cell>
          <cell r="E466">
            <v>4398.45</v>
          </cell>
          <cell r="F466" t="str">
            <v xml:space="preserve">2.3.9.2.01 </v>
          </cell>
        </row>
        <row r="467">
          <cell r="C467" t="str">
            <v>Toner para Impresora Xeroz 3220</v>
          </cell>
          <cell r="D467" t="str">
            <v>unidad</v>
          </cell>
          <cell r="E467">
            <v>8142</v>
          </cell>
          <cell r="F467" t="str">
            <v xml:space="preserve">2.3.9.2.01 </v>
          </cell>
        </row>
        <row r="468">
          <cell r="C468" t="str">
            <v>Toner Q1338A (38A) para impresora LASERJET 4200 DTN</v>
          </cell>
          <cell r="D468" t="str">
            <v>unidad</v>
          </cell>
          <cell r="E468">
            <v>6608</v>
          </cell>
          <cell r="F468" t="str">
            <v xml:space="preserve">2.3.9.2.01 </v>
          </cell>
        </row>
        <row r="469">
          <cell r="C469" t="str">
            <v>Toner Q2612AD (12A) para impresora HP LASERJET 1020</v>
          </cell>
          <cell r="D469" t="str">
            <v>unidad</v>
          </cell>
          <cell r="E469">
            <v>1899.8</v>
          </cell>
          <cell r="F469" t="str">
            <v xml:space="preserve">2.3.9.2.01 </v>
          </cell>
        </row>
        <row r="470">
          <cell r="C470" t="str">
            <v>Toner Q5942A (42A) para impresora LASERJET 4250</v>
          </cell>
          <cell r="D470" t="str">
            <v>unidad</v>
          </cell>
          <cell r="E470">
            <v>7788</v>
          </cell>
          <cell r="F470" t="str">
            <v xml:space="preserve">2.3.9.2.01 </v>
          </cell>
        </row>
        <row r="471">
          <cell r="C471" t="str">
            <v>Toner Q5945A (45A) para impresora HP 4345 MFP</v>
          </cell>
          <cell r="D471" t="str">
            <v>unidad</v>
          </cell>
          <cell r="E471">
            <v>8732</v>
          </cell>
          <cell r="F471" t="str">
            <v xml:space="preserve">2.3.9.2.01 </v>
          </cell>
        </row>
        <row r="472">
          <cell r="C472" t="str">
            <v>Toner T3520 para impresora TOSHIBA T3520</v>
          </cell>
          <cell r="D472" t="str">
            <v>unidad</v>
          </cell>
          <cell r="E472">
            <v>1911.01</v>
          </cell>
          <cell r="F472" t="str">
            <v xml:space="preserve">2.3.9.2.01 </v>
          </cell>
        </row>
        <row r="473">
          <cell r="C473" t="str">
            <v>Toner T4710U para impresora TOSHIBA SUPER G3</v>
          </cell>
          <cell r="D473" t="str">
            <v>unidad</v>
          </cell>
          <cell r="E473">
            <v>7670</v>
          </cell>
          <cell r="F473" t="str">
            <v xml:space="preserve">2.3.9.2.01 </v>
          </cell>
        </row>
        <row r="474">
          <cell r="C474" t="str">
            <v xml:space="preserve">Unidades de Sacagrapas </v>
          </cell>
          <cell r="D474" t="str">
            <v>unidad</v>
          </cell>
          <cell r="E474">
            <v>14.75</v>
          </cell>
          <cell r="F474" t="str">
            <v xml:space="preserve">2.3.9.2.01 </v>
          </cell>
        </row>
        <row r="475">
          <cell r="C475" t="str">
            <v>Zafacón de Metal para escritorio</v>
          </cell>
          <cell r="D475" t="str">
            <v>unidad</v>
          </cell>
          <cell r="E475">
            <v>233.64</v>
          </cell>
          <cell r="F475" t="str">
            <v xml:space="preserve">2.3.9.2.01 </v>
          </cell>
        </row>
        <row r="476">
          <cell r="C476" t="str">
            <v>Aguja con hilo de seda 3/0</v>
          </cell>
          <cell r="D476" t="str">
            <v>tonelada</v>
          </cell>
          <cell r="E476">
            <v>250</v>
          </cell>
          <cell r="F476" t="str">
            <v>2.3.9.3.01</v>
          </cell>
        </row>
        <row r="477">
          <cell r="C477" t="str">
            <v>Aguja con Hilo de Seda 3/0</v>
          </cell>
          <cell r="D477" t="str">
            <v>unidad</v>
          </cell>
          <cell r="E477">
            <v>362.25</v>
          </cell>
          <cell r="F477" t="str">
            <v xml:space="preserve">2.3.9.3.01 </v>
          </cell>
        </row>
        <row r="478">
          <cell r="C478" t="str">
            <v>Aguja corta 27G  1x100</v>
          </cell>
          <cell r="D478" t="str">
            <v>unidad</v>
          </cell>
          <cell r="E478">
            <v>402.67669999999998</v>
          </cell>
          <cell r="F478" t="str">
            <v>2.3.9.3.01</v>
          </cell>
        </row>
        <row r="479">
          <cell r="C479" t="str">
            <v>Aguja Corta 27G 1x100 (cajas)</v>
          </cell>
          <cell r="D479" t="str">
            <v>unidad</v>
          </cell>
          <cell r="E479">
            <v>475.16</v>
          </cell>
          <cell r="F479" t="str">
            <v xml:space="preserve">2.3.9.3.01 </v>
          </cell>
        </row>
        <row r="480">
          <cell r="C480" t="str">
            <v>Aguja larga 27G  1x100</v>
          </cell>
          <cell r="D480" t="str">
            <v>unidad</v>
          </cell>
          <cell r="E480">
            <v>466.1</v>
          </cell>
          <cell r="F480" t="str">
            <v>2.3.9.3.01</v>
          </cell>
        </row>
        <row r="481">
          <cell r="C481" t="str">
            <v>Aguja Larga 27G 1x100 (cajas)</v>
          </cell>
          <cell r="D481" t="str">
            <v>unidad</v>
          </cell>
          <cell r="E481">
            <v>475.16</v>
          </cell>
          <cell r="F481" t="str">
            <v xml:space="preserve">2.3.9.3.01 </v>
          </cell>
        </row>
        <row r="482">
          <cell r="C482" t="str">
            <v>Algodon en rollo (libra)</v>
          </cell>
          <cell r="D482" t="str">
            <v>libra</v>
          </cell>
          <cell r="E482">
            <v>148</v>
          </cell>
          <cell r="F482" t="str">
            <v>2.3.9.3.01</v>
          </cell>
        </row>
        <row r="483">
          <cell r="C483" t="str">
            <v>Algodón en rollo (libra)</v>
          </cell>
          <cell r="D483" t="str">
            <v>libra</v>
          </cell>
          <cell r="E483">
            <v>393.75</v>
          </cell>
          <cell r="F483" t="str">
            <v xml:space="preserve">2.3.9.3.01 </v>
          </cell>
        </row>
        <row r="484">
          <cell r="C484" t="str">
            <v>Babero desechable</v>
          </cell>
          <cell r="D484" t="str">
            <v>unidad</v>
          </cell>
          <cell r="E484">
            <v>1535.12</v>
          </cell>
          <cell r="F484" t="str">
            <v xml:space="preserve">2.3.9.3.01 </v>
          </cell>
        </row>
        <row r="485">
          <cell r="C485" t="str">
            <v>Babero desechable 500/1</v>
          </cell>
          <cell r="D485" t="str">
            <v>unidad</v>
          </cell>
          <cell r="E485">
            <v>1300.95</v>
          </cell>
          <cell r="F485" t="str">
            <v>2.3.9.3.01</v>
          </cell>
        </row>
        <row r="486">
          <cell r="C486" t="str">
            <v>Baja Lengua (1 caja)</v>
          </cell>
          <cell r="D486" t="str">
            <v>unidad</v>
          </cell>
          <cell r="E486">
            <v>299.72000000000003</v>
          </cell>
          <cell r="F486" t="str">
            <v xml:space="preserve">2.3.9.3.01 </v>
          </cell>
        </row>
        <row r="487">
          <cell r="C487" t="str">
            <v>Baja lengua 100/1</v>
          </cell>
          <cell r="D487" t="str">
            <v>unidad</v>
          </cell>
          <cell r="E487">
            <v>236</v>
          </cell>
          <cell r="F487" t="str">
            <v>2.3.9.3.01</v>
          </cell>
        </row>
        <row r="488">
          <cell r="C488" t="str">
            <v>Banda de Celuloide 1x100</v>
          </cell>
          <cell r="D488" t="str">
            <v>unidad</v>
          </cell>
          <cell r="E488">
            <v>131.58000000000001</v>
          </cell>
          <cell r="F488" t="str">
            <v xml:space="preserve">2.3.9.3.01 </v>
          </cell>
        </row>
        <row r="489">
          <cell r="C489" t="str">
            <v>Espejo con mango</v>
          </cell>
          <cell r="D489" t="str">
            <v>unidad</v>
          </cell>
          <cell r="E489">
            <v>136.29</v>
          </cell>
          <cell r="F489" t="str">
            <v>2.3.9.3.01</v>
          </cell>
        </row>
        <row r="490">
          <cell r="C490" t="str">
            <v>Fresa de pulido de Resina dorada (larga)</v>
          </cell>
          <cell r="D490" t="str">
            <v>unidad</v>
          </cell>
          <cell r="E490">
            <v>74.34</v>
          </cell>
          <cell r="F490" t="str">
            <v>2.3.9.3.01</v>
          </cell>
        </row>
        <row r="491">
          <cell r="C491" t="str">
            <v>Fresa económica 2200F</v>
          </cell>
          <cell r="D491" t="str">
            <v>unidad</v>
          </cell>
          <cell r="E491">
            <v>52.4983</v>
          </cell>
          <cell r="F491" t="str">
            <v>2.3.9.3.01</v>
          </cell>
        </row>
        <row r="492">
          <cell r="C492" t="str">
            <v>Fresa Económica 2200F</v>
          </cell>
          <cell r="D492" t="str">
            <v>unidad</v>
          </cell>
          <cell r="E492">
            <v>61.95</v>
          </cell>
          <cell r="F492" t="str">
            <v xml:space="preserve">2.3.9.3.01 </v>
          </cell>
        </row>
        <row r="493">
          <cell r="C493" t="str">
            <v>Fresa redonda 1012</v>
          </cell>
          <cell r="D493" t="str">
            <v>unidad</v>
          </cell>
          <cell r="E493">
            <v>94.352699999999999</v>
          </cell>
          <cell r="F493" t="str">
            <v>2.3.9.3.01</v>
          </cell>
        </row>
        <row r="494">
          <cell r="C494" t="str">
            <v>Fresa Redonda 1012</v>
          </cell>
          <cell r="D494" t="str">
            <v>unidad</v>
          </cell>
          <cell r="E494">
            <v>131.58199999999999</v>
          </cell>
          <cell r="F494" t="str">
            <v xml:space="preserve">2.3.9.3.01 </v>
          </cell>
        </row>
        <row r="495">
          <cell r="C495" t="str">
            <v>Fresa redonda 1014</v>
          </cell>
          <cell r="D495" t="str">
            <v>unidad</v>
          </cell>
          <cell r="E495">
            <v>94.352699999999999</v>
          </cell>
          <cell r="F495" t="str">
            <v>2.3.9.3.01</v>
          </cell>
        </row>
        <row r="496">
          <cell r="C496" t="str">
            <v>Fresa Redonda 1014</v>
          </cell>
          <cell r="D496" t="str">
            <v>unidad</v>
          </cell>
          <cell r="E496">
            <v>131.58199999999999</v>
          </cell>
          <cell r="F496" t="str">
            <v xml:space="preserve">2.3.9.3.01 </v>
          </cell>
        </row>
        <row r="497">
          <cell r="C497" t="str">
            <v>Fresa tipo Schufu</v>
          </cell>
          <cell r="D497" t="str">
            <v>unidad</v>
          </cell>
          <cell r="E497">
            <v>43.365299999999998</v>
          </cell>
          <cell r="F497" t="str">
            <v>2.3.9.3.01</v>
          </cell>
        </row>
        <row r="498">
          <cell r="C498" t="str">
            <v>Gasa 2'x 2'/4 No esterelizada 200/1 (paquetes)</v>
          </cell>
          <cell r="D498" t="str">
            <v>unidad</v>
          </cell>
          <cell r="E498">
            <v>78.75</v>
          </cell>
          <cell r="F498" t="str">
            <v xml:space="preserve">2.3.9.3.01 </v>
          </cell>
        </row>
        <row r="499">
          <cell r="C499" t="str">
            <v>Gasa 2'x 2'/4 no esterilizada 200/1 (paquetes)</v>
          </cell>
          <cell r="D499" t="str">
            <v>unidad</v>
          </cell>
          <cell r="E499">
            <v>73</v>
          </cell>
          <cell r="F499" t="str">
            <v>2.3.9.3.01</v>
          </cell>
        </row>
        <row r="500">
          <cell r="C500" t="str">
            <v>Gorro Azul de Cirugia 100/1</v>
          </cell>
          <cell r="D500" t="str">
            <v>unidad</v>
          </cell>
          <cell r="E500">
            <v>723.70500000000004</v>
          </cell>
          <cell r="F500" t="str">
            <v xml:space="preserve">2.3.9.3.01 </v>
          </cell>
        </row>
        <row r="501">
          <cell r="C501" t="str">
            <v>Guantes L</v>
          </cell>
          <cell r="D501" t="str">
            <v>unidad</v>
          </cell>
          <cell r="E501">
            <v>224.2</v>
          </cell>
          <cell r="F501" t="str">
            <v>2.3.9.3.01</v>
          </cell>
        </row>
        <row r="502">
          <cell r="C502" t="str">
            <v>Guantes L (cajas)</v>
          </cell>
          <cell r="D502" t="str">
            <v>unidad</v>
          </cell>
          <cell r="E502">
            <v>433.65</v>
          </cell>
          <cell r="F502" t="str">
            <v xml:space="preserve">2.3.9.3.01 </v>
          </cell>
        </row>
        <row r="503">
          <cell r="C503" t="str">
            <v>Guantes M</v>
          </cell>
          <cell r="D503" t="str">
            <v>unidad</v>
          </cell>
          <cell r="E503">
            <v>224.2</v>
          </cell>
          <cell r="F503" t="str">
            <v>2.3.9.3.01</v>
          </cell>
        </row>
        <row r="504">
          <cell r="C504" t="str">
            <v>Guantes M (cajas)</v>
          </cell>
          <cell r="D504" t="str">
            <v>unidad</v>
          </cell>
          <cell r="E504">
            <v>433.65</v>
          </cell>
          <cell r="F504" t="str">
            <v xml:space="preserve">2.3.9.3.01 </v>
          </cell>
        </row>
        <row r="505">
          <cell r="C505" t="str">
            <v>Guantes S</v>
          </cell>
          <cell r="D505" t="str">
            <v>unidad</v>
          </cell>
          <cell r="E505">
            <v>224.2</v>
          </cell>
          <cell r="F505" t="str">
            <v>2.3.9.3.01</v>
          </cell>
        </row>
        <row r="506">
          <cell r="C506" t="str">
            <v>Guantes S (cajas)</v>
          </cell>
          <cell r="D506" t="str">
            <v>unidad</v>
          </cell>
          <cell r="E506">
            <v>433.65</v>
          </cell>
          <cell r="F506" t="str">
            <v xml:space="preserve">2.3.9.3.01 </v>
          </cell>
        </row>
        <row r="507">
          <cell r="C507" t="str">
            <v>Instrumento de obturación plástica</v>
          </cell>
          <cell r="D507" t="str">
            <v>unidad</v>
          </cell>
          <cell r="E507">
            <v>99.12</v>
          </cell>
          <cell r="F507" t="str">
            <v>2.3.9.3.01</v>
          </cell>
        </row>
        <row r="508">
          <cell r="C508" t="str">
            <v>Jeringa porta Carpule</v>
          </cell>
          <cell r="D508" t="str">
            <v>unidad</v>
          </cell>
          <cell r="E508">
            <v>384.09</v>
          </cell>
          <cell r="F508" t="str">
            <v>2.3.9.3.01</v>
          </cell>
        </row>
        <row r="509">
          <cell r="C509" t="str">
            <v>Kits de Resina</v>
          </cell>
          <cell r="D509" t="str">
            <v>unidad</v>
          </cell>
          <cell r="E509">
            <v>3669.75</v>
          </cell>
          <cell r="F509" t="str">
            <v>2.3.9.3.01</v>
          </cell>
        </row>
        <row r="510">
          <cell r="C510" t="str">
            <v>Mascarilla lisa rectangular azul 1x50</v>
          </cell>
          <cell r="D510" t="str">
            <v>tonelada</v>
          </cell>
          <cell r="E510">
            <v>183.75</v>
          </cell>
          <cell r="F510" t="str">
            <v>2.3.9.3.01</v>
          </cell>
        </row>
        <row r="511">
          <cell r="C511" t="str">
            <v>Mascarilla Lisa Rectangular Azul 1x50</v>
          </cell>
          <cell r="D511" t="str">
            <v>unidad</v>
          </cell>
          <cell r="E511">
            <v>255.86</v>
          </cell>
          <cell r="F511" t="str">
            <v xml:space="preserve">2.3.9.3.01 </v>
          </cell>
        </row>
        <row r="512">
          <cell r="C512" t="str">
            <v>Papel Articular</v>
          </cell>
          <cell r="D512" t="str">
            <v>unidad</v>
          </cell>
          <cell r="E512">
            <v>548.26</v>
          </cell>
          <cell r="F512" t="str">
            <v xml:space="preserve">2.3.9.3.01 </v>
          </cell>
        </row>
        <row r="513">
          <cell r="C513" t="str">
            <v>Turbina</v>
          </cell>
          <cell r="D513" t="str">
            <v>unidad</v>
          </cell>
          <cell r="E513">
            <v>3422</v>
          </cell>
          <cell r="F513" t="str">
            <v>2.3.9.3.01</v>
          </cell>
        </row>
        <row r="514">
          <cell r="C514" t="str">
            <v xml:space="preserve">Viáticos Chofer </v>
          </cell>
          <cell r="D514" t="str">
            <v xml:space="preserve">Cheque </v>
          </cell>
          <cell r="E514">
            <v>1700</v>
          </cell>
          <cell r="F514" t="str">
            <v>2.2.3.1.01</v>
          </cell>
        </row>
        <row r="515">
          <cell r="C515" t="str">
            <v>Viáticos Director/a</v>
          </cell>
          <cell r="D515" t="str">
            <v xml:space="preserve">Cheque </v>
          </cell>
          <cell r="E515">
            <v>3050</v>
          </cell>
          <cell r="F515" t="str">
            <v>2.2.3.1.01</v>
          </cell>
        </row>
        <row r="516">
          <cell r="C516" t="str">
            <v>Viáticos Tecnicos/Profesionales</v>
          </cell>
          <cell r="D516" t="str">
            <v xml:space="preserve">Cheque </v>
          </cell>
          <cell r="E516">
            <v>2150</v>
          </cell>
          <cell r="F516" t="str">
            <v>2.2.3.1.01</v>
          </cell>
        </row>
        <row r="517">
          <cell r="C517" t="str">
            <v>Viáticos Encargados/Coordinadores</v>
          </cell>
          <cell r="D517" t="str">
            <v xml:space="preserve">Cheque </v>
          </cell>
          <cell r="E517">
            <v>2750</v>
          </cell>
          <cell r="F517" t="str">
            <v>2.2.3.1.01</v>
          </cell>
        </row>
        <row r="518">
          <cell r="C518" t="str">
            <v>Automóviles y camiones</v>
          </cell>
          <cell r="D518" t="str">
            <v>Unidad</v>
          </cell>
          <cell r="E518">
            <v>0</v>
          </cell>
          <cell r="F518" t="str">
            <v>2.6.4.1.01</v>
          </cell>
        </row>
        <row r="519">
          <cell r="C519" t="str">
            <v>Carrocerías y remolques</v>
          </cell>
          <cell r="D519" t="str">
            <v>Unidad</v>
          </cell>
          <cell r="E519">
            <v>0</v>
          </cell>
          <cell r="F519" t="str">
            <v>2.6.4.2.01</v>
          </cell>
        </row>
        <row r="520">
          <cell r="C520" t="str">
            <v>Otros equipos de transporte</v>
          </cell>
          <cell r="D520" t="str">
            <v>Unidad</v>
          </cell>
          <cell r="E520">
            <v>0</v>
          </cell>
          <cell r="F520" t="str">
            <v>2.6.4.8.01</v>
          </cell>
        </row>
      </sheetData>
      <sheetData sheetId="9"/>
      <sheetData sheetId="10"/>
    </sheetDataSet>
  </externalBook>
</externalLink>
</file>

<file path=xl/tables/table1.xml><?xml version="1.0" encoding="utf-8"?>
<table xmlns="http://schemas.openxmlformats.org/spreadsheetml/2006/main" id="1" name="Tabla1" displayName="Tabla1" ref="B7:P214" headerRowDxfId="32" dataDxfId="31" totalsRowDxfId="30">
  <autoFilter ref="B7:P214"/>
  <tableColumns count="15">
    <tableColumn id="13" name="ID_Dependendencia" dataDxfId="29" totalsRowDxfId="28">
      <calculatedColumnFormula>IF(Tabla1[[#This Row],[Código_Actividad]]="","",CONCATENATE(Tabla1[[#This Row],[POA]],".",Tabla1[[#This Row],[SRS]],".",Tabla1[[#This Row],[AREA]],".",Tabla1[[#This Row],[TIPO]]))</calculatedColumnFormula>
    </tableColumn>
    <tableColumn id="14" name="POA" dataDxfId="27" totalsRowDxfId="26"/>
    <tableColumn id="15" name="SRS" dataDxfId="25" totalsRowDxfId="24"/>
    <tableColumn id="16" name="AREA" dataDxfId="23" totalsRowDxfId="22"/>
    <tableColumn id="17" name="TIPO" dataDxfId="21" totalsRowDxfId="20"/>
    <tableColumn id="1" name="Código_Actividad" totalsRowLabel="Total" dataDxfId="19" totalsRowDxfId="18"/>
    <tableColumn id="2" name="Actividad" dataDxfId="17" totalsRowDxfId="16">
      <calculatedColumnFormula>IFERROR(VLOOKUP(Tabla1[[#This Row],[Código_Actividad]],[2]PPNE2!C9:D148,2,),"")</calculatedColumnFormula>
    </tableColumn>
    <tableColumn id="3" name="Insumos" dataDxfId="15" totalsRowDxfId="14"/>
    <tableColumn id="10" name="Descripción" dataDxfId="13" totalsRowDxfId="12"/>
    <tableColumn id="4" name="Unidad de Medida" dataDxfId="11" totalsRowDxfId="10">
      <calculatedColumnFormula>IFERROR(VLOOKUP(Tabla1[[#This Row],[Descripción]],[2]Detalles!$C$2:$F$520,2,),"")</calculatedColumnFormula>
    </tableColumn>
    <tableColumn id="5" name="Cantidad de Insumos" dataDxfId="9" totalsRowDxfId="8"/>
    <tableColumn id="6" name="Precio Unitario" dataDxfId="7" totalsRowDxfId="6">
      <calculatedColumnFormula>IFERROR(VLOOKUP(Tabla1[[#This Row],[Descripción]],[2]Detalles!$C$2:$F$520,3,),"")</calculatedColumnFormula>
    </tableColumn>
    <tableColumn id="7" name="Valor Total" totalsRowFunction="sum" dataDxfId="5" totalsRowDxfId="4">
      <calculatedColumnFormula>IFERROR(+Tabla1[[#This Row],[Precio Unitario]]*Tabla1[[#This Row],[Cantidad de Insumos]],)</calculatedColumnFormula>
    </tableColumn>
    <tableColumn id="8" name="Código Presupuestario" dataDxfId="3" totalsRowDxfId="2">
      <calculatedColumnFormula>IFERROR(VLOOKUP(Tabla1[[#This Row],[Descripción]],[2]Detalles!$C$2:$F$520,4,),"")</calculatedColumnFormula>
    </tableColumn>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M16" sqref="M16"/>
    </sheetView>
  </sheetViews>
  <sheetFormatPr baseColWidth="10" defaultColWidth="11.42578125" defaultRowHeight="12.75"/>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c r="B1" s="76" t="s">
        <v>0</v>
      </c>
      <c r="C1" s="75"/>
      <c r="D1" s="75"/>
      <c r="E1" s="75"/>
      <c r="F1" s="75"/>
      <c r="G1" s="75"/>
      <c r="H1" s="75"/>
      <c r="I1" s="75"/>
    </row>
    <row r="2" spans="1:21" ht="15.75">
      <c r="B2" s="76" t="s">
        <v>1</v>
      </c>
      <c r="C2" s="76"/>
      <c r="D2" s="76"/>
      <c r="E2" s="76"/>
      <c r="F2" s="76"/>
      <c r="G2" s="76"/>
      <c r="H2" s="76"/>
      <c r="I2" s="76"/>
      <c r="K2" s="354"/>
      <c r="L2" s="354"/>
      <c r="M2" s="354"/>
      <c r="N2" s="354"/>
      <c r="O2" s="354"/>
      <c r="P2" s="354"/>
      <c r="Q2" s="354"/>
      <c r="R2" s="354"/>
      <c r="S2" s="354"/>
      <c r="T2" s="354"/>
      <c r="U2" s="354"/>
    </row>
    <row r="3" spans="1:21" ht="15">
      <c r="B3" s="77" t="s">
        <v>2</v>
      </c>
      <c r="C3" s="77"/>
      <c r="D3" s="77"/>
      <c r="E3" s="77"/>
      <c r="F3" s="77"/>
      <c r="G3" s="77"/>
      <c r="H3" s="77"/>
      <c r="I3" s="77"/>
      <c r="K3" s="57">
        <v>2025</v>
      </c>
      <c r="L3" s="57">
        <v>2026</v>
      </c>
      <c r="M3" s="57">
        <v>2027</v>
      </c>
      <c r="N3" s="57">
        <v>2028</v>
      </c>
    </row>
    <row r="4" spans="1:21">
      <c r="B4" s="78" t="s">
        <v>3</v>
      </c>
      <c r="C4" s="78"/>
      <c r="D4" s="78"/>
      <c r="E4" s="78"/>
      <c r="F4" s="78"/>
      <c r="G4" s="78"/>
      <c r="H4" s="78"/>
      <c r="I4" s="78"/>
      <c r="K4" s="57" t="s">
        <v>4</v>
      </c>
      <c r="L4" s="57" t="s">
        <v>5</v>
      </c>
      <c r="M4" s="57" t="s">
        <v>6</v>
      </c>
      <c r="N4" s="57" t="s">
        <v>7</v>
      </c>
      <c r="O4" s="57" t="s">
        <v>8</v>
      </c>
      <c r="P4" s="57" t="s">
        <v>9</v>
      </c>
      <c r="Q4" s="57" t="s">
        <v>10</v>
      </c>
      <c r="R4" s="57" t="s">
        <v>11</v>
      </c>
      <c r="S4" s="57" t="s">
        <v>12</v>
      </c>
      <c r="T4" s="57" t="s">
        <v>13</v>
      </c>
    </row>
    <row r="5" spans="1:21">
      <c r="A5" s="80"/>
      <c r="B5" s="78" t="s">
        <v>14</v>
      </c>
      <c r="C5" s="79">
        <v>2026</v>
      </c>
      <c r="D5" s="78"/>
      <c r="F5" s="78"/>
      <c r="G5" s="80"/>
      <c r="H5" s="80"/>
    </row>
    <row r="6" spans="1:21">
      <c r="A6" s="4" t="s">
        <v>15</v>
      </c>
      <c r="B6" s="456" t="s">
        <v>12</v>
      </c>
      <c r="C6" s="456"/>
      <c r="D6" s="456"/>
      <c r="E6" s="456"/>
      <c r="F6" s="456"/>
      <c r="G6" s="456"/>
      <c r="H6" s="456"/>
      <c r="I6" s="457"/>
    </row>
    <row r="7" spans="1:21">
      <c r="A7" s="55" t="s">
        <v>16</v>
      </c>
      <c r="B7" s="458"/>
      <c r="C7" s="458"/>
      <c r="D7" s="458"/>
      <c r="E7" s="458"/>
      <c r="F7" s="458"/>
      <c r="G7" s="458"/>
      <c r="H7" s="458"/>
      <c r="I7" s="459"/>
    </row>
    <row r="8" spans="1:21" ht="12.75" customHeight="1">
      <c r="A8" s="460" t="s">
        <v>17</v>
      </c>
      <c r="B8" s="454" t="s">
        <v>18</v>
      </c>
      <c r="C8" s="454" t="s">
        <v>19</v>
      </c>
      <c r="D8" s="454" t="s">
        <v>20</v>
      </c>
      <c r="E8" s="454" t="s">
        <v>21</v>
      </c>
      <c r="F8" s="462" t="s">
        <v>22</v>
      </c>
      <c r="G8" s="462"/>
      <c r="H8" s="462"/>
      <c r="I8" s="462"/>
      <c r="K8" s="454" t="s">
        <v>23</v>
      </c>
    </row>
    <row r="9" spans="1:21" ht="31.5" customHeight="1">
      <c r="A9" s="461"/>
      <c r="B9" s="455"/>
      <c r="C9" s="455"/>
      <c r="D9" s="455"/>
      <c r="E9" s="455"/>
      <c r="F9" s="6" t="s">
        <v>24</v>
      </c>
      <c r="G9" s="6" t="s">
        <v>25</v>
      </c>
      <c r="H9" s="6" t="s">
        <v>26</v>
      </c>
      <c r="I9" s="6" t="s">
        <v>27</v>
      </c>
      <c r="K9" s="455"/>
    </row>
    <row r="10" spans="1:21">
      <c r="A10" s="7" t="s">
        <v>28</v>
      </c>
      <c r="B10" s="8" t="s">
        <v>29</v>
      </c>
      <c r="C10" s="67">
        <f>SUM(C11:C12)</f>
        <v>54418</v>
      </c>
      <c r="D10" s="66">
        <f t="shared" ref="D10:I10" si="0">SUM(D11:D12)</f>
        <v>77924.571428571435</v>
      </c>
      <c r="E10" s="66">
        <f t="shared" si="0"/>
        <v>111746.85535830035</v>
      </c>
      <c r="F10" s="66">
        <f>SUM(F11:F12)</f>
        <v>22349.371071660069</v>
      </c>
      <c r="G10" s="66">
        <f t="shared" si="0"/>
        <v>33524.0566074901</v>
      </c>
      <c r="H10" s="66">
        <f t="shared" si="0"/>
        <v>33524.0566074901</v>
      </c>
      <c r="I10" s="66">
        <f t="shared" si="0"/>
        <v>22349.371071660069</v>
      </c>
      <c r="K10" s="66">
        <f t="shared" ref="K10" si="1">SUM(K11:K12)</f>
        <v>45456</v>
      </c>
    </row>
    <row r="11" spans="1:21">
      <c r="A11" s="9" t="s">
        <v>30</v>
      </c>
      <c r="B11" s="73"/>
      <c r="C11" s="361">
        <v>27895</v>
      </c>
      <c r="D11" s="357">
        <f>(K11/7)*12</f>
        <v>38461.71428571429</v>
      </c>
      <c r="E11" s="247">
        <f>IF(C11="",0,(D11/C11)*D11)</f>
        <v>53031.133385765141</v>
      </c>
      <c r="F11" s="360">
        <f>$E11*0.2</f>
        <v>10606.226677153029</v>
      </c>
      <c r="G11" s="360">
        <f>$E11*0.3</f>
        <v>15909.340015729542</v>
      </c>
      <c r="H11" s="360">
        <f>$E11*0.3</f>
        <v>15909.340015729542</v>
      </c>
      <c r="I11" s="360">
        <f>$E11*0.2</f>
        <v>10606.226677153029</v>
      </c>
      <c r="K11" s="74">
        <v>22436</v>
      </c>
    </row>
    <row r="12" spans="1:21">
      <c r="A12" s="9" t="s">
        <v>31</v>
      </c>
      <c r="B12" s="73"/>
      <c r="C12" s="361">
        <v>26523</v>
      </c>
      <c r="D12" s="357">
        <f>(K12/7)*12</f>
        <v>39462.857142857145</v>
      </c>
      <c r="E12" s="247">
        <f>IF(C12="",0,(D12/C12)*D12)</f>
        <v>58715.721972535204</v>
      </c>
      <c r="F12" s="360">
        <f>$E12*0.2</f>
        <v>11743.144394507042</v>
      </c>
      <c r="G12" s="360">
        <f>$E12*0.3</f>
        <v>17614.71659176056</v>
      </c>
      <c r="H12" s="360">
        <f>$E12*0.3</f>
        <v>17614.71659176056</v>
      </c>
      <c r="I12" s="360">
        <f t="shared" ref="I12:I32" si="2">$E12*0.2</f>
        <v>11743.144394507042</v>
      </c>
      <c r="K12" s="68">
        <v>23020</v>
      </c>
    </row>
    <row r="13" spans="1:21" ht="15" customHeight="1">
      <c r="A13" s="7" t="s">
        <v>32</v>
      </c>
      <c r="B13" s="8" t="s">
        <v>29</v>
      </c>
      <c r="C13" s="67">
        <f>SUM(C14)</f>
        <v>30895</v>
      </c>
      <c r="D13" s="358">
        <f t="shared" ref="D13:K13" si="3">D14</f>
        <v>8746.2857142857138</v>
      </c>
      <c r="E13" s="359">
        <f t="shared" si="3"/>
        <v>2476.0483507337226</v>
      </c>
      <c r="F13" s="358">
        <f t="shared" si="3"/>
        <v>495.20967014674454</v>
      </c>
      <c r="G13" s="358">
        <f t="shared" si="3"/>
        <v>742.81450522011676</v>
      </c>
      <c r="H13" s="358">
        <f t="shared" si="3"/>
        <v>742.81450522011676</v>
      </c>
      <c r="I13" s="359">
        <f t="shared" si="3"/>
        <v>495.20967014674454</v>
      </c>
      <c r="K13" s="66">
        <f t="shared" si="3"/>
        <v>5102</v>
      </c>
    </row>
    <row r="14" spans="1:21">
      <c r="A14" s="9" t="s">
        <v>33</v>
      </c>
      <c r="B14" s="73"/>
      <c r="C14" s="361">
        <v>30895</v>
      </c>
      <c r="D14" s="357">
        <f>(K14/7)*12</f>
        <v>8746.2857142857138</v>
      </c>
      <c r="E14" s="247">
        <f>IF(C14="",0,(D14/C14)*D14)</f>
        <v>2476.0483507337226</v>
      </c>
      <c r="F14" s="360">
        <f>$E14*0.2</f>
        <v>495.20967014674454</v>
      </c>
      <c r="G14" s="360">
        <f>$E14*0.3</f>
        <v>742.81450522011676</v>
      </c>
      <c r="H14" s="360">
        <f>$E14*0.3</f>
        <v>742.81450522011676</v>
      </c>
      <c r="I14" s="360">
        <f t="shared" si="2"/>
        <v>495.20967014674454</v>
      </c>
      <c r="K14" s="68">
        <v>5102</v>
      </c>
    </row>
    <row r="15" spans="1:21">
      <c r="A15" s="7" t="s">
        <v>34</v>
      </c>
      <c r="B15" s="8" t="s">
        <v>35</v>
      </c>
      <c r="C15" s="66">
        <f>SUM(C16:C29)</f>
        <v>3171</v>
      </c>
      <c r="D15" s="359">
        <f t="shared" ref="D15:I15" si="4">SUM(D16:D29)</f>
        <v>2454.8571428571427</v>
      </c>
      <c r="E15" s="359">
        <f>SUM(E16:E29)</f>
        <v>2075.2470495476564</v>
      </c>
      <c r="F15" s="359">
        <f t="shared" si="4"/>
        <v>393.88625491780493</v>
      </c>
      <c r="G15" s="359">
        <f t="shared" si="4"/>
        <v>622.57411486429703</v>
      </c>
      <c r="H15" s="359">
        <f t="shared" si="4"/>
        <v>622.57411486429703</v>
      </c>
      <c r="I15" s="359">
        <f t="shared" si="4"/>
        <v>415.04940990953133</v>
      </c>
      <c r="K15" s="66">
        <f t="shared" ref="K15" si="5">SUM(K16:K29)</f>
        <v>1432</v>
      </c>
    </row>
    <row r="16" spans="1:21">
      <c r="A16" s="10" t="s">
        <v>36</v>
      </c>
      <c r="B16" s="73"/>
      <c r="C16" s="361">
        <v>39</v>
      </c>
      <c r="D16" s="357">
        <f>(K16/7)*12</f>
        <v>0</v>
      </c>
      <c r="E16" s="247">
        <f t="shared" ref="E16:E26" si="6">IF(C16="",0,(D16/C16)*D16)</f>
        <v>0</v>
      </c>
      <c r="F16" s="360">
        <f t="shared" ref="F16:F32" si="7">$E16*0.2</f>
        <v>0</v>
      </c>
      <c r="G16" s="360">
        <f>$E16*0.3</f>
        <v>0</v>
      </c>
      <c r="H16" s="360">
        <f>$E16*0.3</f>
        <v>0</v>
      </c>
      <c r="I16" s="360">
        <f t="shared" si="2"/>
        <v>0</v>
      </c>
      <c r="K16" s="68"/>
    </row>
    <row r="17" spans="1:12">
      <c r="A17" s="10" t="s">
        <v>37</v>
      </c>
      <c r="B17" s="73"/>
      <c r="C17" s="361">
        <v>592</v>
      </c>
      <c r="D17" s="357">
        <f t="shared" ref="D17:D29" si="8">(K17/7)*12</f>
        <v>250.28571428571428</v>
      </c>
      <c r="E17" s="247">
        <f t="shared" si="6"/>
        <v>105.81577495863209</v>
      </c>
      <c r="F17" s="360">
        <v>0</v>
      </c>
      <c r="G17" s="360">
        <f t="shared" ref="G17:H29" si="9">$E17*0.3</f>
        <v>31.744732487589626</v>
      </c>
      <c r="H17" s="360">
        <f t="shared" si="9"/>
        <v>31.744732487589626</v>
      </c>
      <c r="I17" s="360">
        <f t="shared" si="2"/>
        <v>21.163154991726419</v>
      </c>
      <c r="K17" s="68">
        <v>146</v>
      </c>
    </row>
    <row r="18" spans="1:12">
      <c r="A18" s="10" t="s">
        <v>38</v>
      </c>
      <c r="B18" s="73"/>
      <c r="C18" s="361">
        <v>210</v>
      </c>
      <c r="D18" s="357">
        <f t="shared" si="8"/>
        <v>277.71428571428572</v>
      </c>
      <c r="E18" s="247">
        <f t="shared" si="6"/>
        <v>367.26297376093299</v>
      </c>
      <c r="F18" s="360">
        <f t="shared" si="7"/>
        <v>73.452594752186599</v>
      </c>
      <c r="G18" s="360">
        <f t="shared" si="9"/>
        <v>110.1788921282799</v>
      </c>
      <c r="H18" s="360">
        <f t="shared" si="9"/>
        <v>110.1788921282799</v>
      </c>
      <c r="I18" s="360">
        <f t="shared" si="2"/>
        <v>73.452594752186599</v>
      </c>
      <c r="K18" s="68">
        <v>162</v>
      </c>
    </row>
    <row r="19" spans="1:12">
      <c r="A19" s="10" t="s">
        <v>39</v>
      </c>
      <c r="B19" s="73"/>
      <c r="C19" s="361">
        <v>820</v>
      </c>
      <c r="D19" s="357">
        <f t="shared" si="8"/>
        <v>817.71428571428567</v>
      </c>
      <c r="E19" s="247">
        <f t="shared" si="6"/>
        <v>815.43494275759076</v>
      </c>
      <c r="F19" s="360">
        <f t="shared" si="7"/>
        <v>163.08698855151817</v>
      </c>
      <c r="G19" s="360">
        <f t="shared" si="9"/>
        <v>244.63048282727721</v>
      </c>
      <c r="H19" s="360">
        <f t="shared" si="9"/>
        <v>244.63048282727721</v>
      </c>
      <c r="I19" s="360">
        <f t="shared" si="2"/>
        <v>163.08698855151817</v>
      </c>
      <c r="K19" s="68">
        <v>477</v>
      </c>
    </row>
    <row r="20" spans="1:12">
      <c r="A20" s="10" t="s">
        <v>40</v>
      </c>
      <c r="B20" s="73"/>
      <c r="C20" s="361">
        <v>240</v>
      </c>
      <c r="D20" s="357">
        <f t="shared" si="8"/>
        <v>178.28571428571428</v>
      </c>
      <c r="E20" s="247">
        <f t="shared" si="6"/>
        <v>132.44081632653058</v>
      </c>
      <c r="F20" s="360">
        <f t="shared" si="7"/>
        <v>26.488163265306117</v>
      </c>
      <c r="G20" s="360">
        <f t="shared" si="9"/>
        <v>39.73224489795917</v>
      </c>
      <c r="H20" s="360">
        <f t="shared" si="9"/>
        <v>39.73224489795917</v>
      </c>
      <c r="I20" s="360">
        <f t="shared" si="2"/>
        <v>26.488163265306117</v>
      </c>
      <c r="K20" s="68">
        <v>104</v>
      </c>
    </row>
    <row r="21" spans="1:12">
      <c r="A21" s="10" t="s">
        <v>41</v>
      </c>
      <c r="B21" s="73"/>
      <c r="C21" s="361"/>
      <c r="D21" s="357"/>
      <c r="E21" s="247">
        <f t="shared" si="6"/>
        <v>0</v>
      </c>
      <c r="F21" s="360">
        <f t="shared" si="7"/>
        <v>0</v>
      </c>
      <c r="G21" s="360">
        <f t="shared" si="9"/>
        <v>0</v>
      </c>
      <c r="H21" s="360">
        <f t="shared" si="9"/>
        <v>0</v>
      </c>
      <c r="I21" s="360">
        <f t="shared" si="2"/>
        <v>0</v>
      </c>
      <c r="K21" s="68"/>
    </row>
    <row r="22" spans="1:12">
      <c r="A22" s="10" t="s">
        <v>42</v>
      </c>
      <c r="B22" s="73"/>
      <c r="C22" s="361">
        <v>20</v>
      </c>
      <c r="D22" s="357">
        <f t="shared" si="8"/>
        <v>17.142857142857142</v>
      </c>
      <c r="E22" s="247">
        <f t="shared" si="6"/>
        <v>14.693877551020407</v>
      </c>
      <c r="F22" s="360">
        <f t="shared" si="7"/>
        <v>2.9387755102040813</v>
      </c>
      <c r="G22" s="360">
        <f t="shared" si="9"/>
        <v>4.408163265306122</v>
      </c>
      <c r="H22" s="360">
        <f t="shared" si="9"/>
        <v>4.408163265306122</v>
      </c>
      <c r="I22" s="360">
        <f t="shared" si="2"/>
        <v>2.9387755102040813</v>
      </c>
      <c r="K22" s="68">
        <v>10</v>
      </c>
      <c r="L22" s="57">
        <v>0</v>
      </c>
    </row>
    <row r="23" spans="1:12">
      <c r="A23" s="10" t="s">
        <v>43</v>
      </c>
      <c r="B23" s="73"/>
      <c r="C23" s="361">
        <v>0</v>
      </c>
      <c r="D23" s="357">
        <f t="shared" si="8"/>
        <v>0</v>
      </c>
      <c r="E23" s="247">
        <v>0</v>
      </c>
      <c r="F23" s="360">
        <f t="shared" si="7"/>
        <v>0</v>
      </c>
      <c r="G23" s="360">
        <f t="shared" si="9"/>
        <v>0</v>
      </c>
      <c r="H23" s="360">
        <f t="shared" si="9"/>
        <v>0</v>
      </c>
      <c r="I23" s="360">
        <f t="shared" si="2"/>
        <v>0</v>
      </c>
      <c r="K23" s="68">
        <v>0</v>
      </c>
    </row>
    <row r="24" spans="1:12">
      <c r="A24" s="10" t="s">
        <v>44</v>
      </c>
      <c r="B24" s="73"/>
      <c r="C24" s="361">
        <v>1100</v>
      </c>
      <c r="D24" s="357">
        <f t="shared" si="8"/>
        <v>747.42857142857144</v>
      </c>
      <c r="E24" s="247">
        <f t="shared" si="6"/>
        <v>507.86315398886825</v>
      </c>
      <c r="F24" s="360">
        <f t="shared" si="7"/>
        <v>101.57263079777366</v>
      </c>
      <c r="G24" s="360">
        <f t="shared" si="9"/>
        <v>152.35894619666047</v>
      </c>
      <c r="H24" s="360">
        <f t="shared" si="9"/>
        <v>152.35894619666047</v>
      </c>
      <c r="I24" s="360">
        <f t="shared" si="2"/>
        <v>101.57263079777366</v>
      </c>
      <c r="K24" s="68">
        <v>436</v>
      </c>
    </row>
    <row r="25" spans="1:12">
      <c r="A25" s="10" t="s">
        <v>45</v>
      </c>
      <c r="B25" s="73"/>
      <c r="C25" s="361">
        <v>150</v>
      </c>
      <c r="D25" s="357">
        <f t="shared" si="8"/>
        <v>140.57142857142856</v>
      </c>
      <c r="E25" s="247">
        <f t="shared" si="6"/>
        <v>131.73551020408161</v>
      </c>
      <c r="F25" s="360">
        <f t="shared" si="7"/>
        <v>26.347102040816324</v>
      </c>
      <c r="G25" s="360">
        <f t="shared" si="9"/>
        <v>39.520653061224479</v>
      </c>
      <c r="H25" s="360">
        <f t="shared" si="9"/>
        <v>39.520653061224479</v>
      </c>
      <c r="I25" s="360">
        <f t="shared" si="2"/>
        <v>26.347102040816324</v>
      </c>
      <c r="K25" s="68">
        <v>82</v>
      </c>
    </row>
    <row r="26" spans="1:12">
      <c r="A26" s="10" t="s">
        <v>46</v>
      </c>
      <c r="B26" s="73"/>
      <c r="C26" s="361"/>
      <c r="D26" s="357">
        <f t="shared" si="8"/>
        <v>0</v>
      </c>
      <c r="E26" s="247">
        <f t="shared" si="6"/>
        <v>0</v>
      </c>
      <c r="F26" s="360">
        <f t="shared" si="7"/>
        <v>0</v>
      </c>
      <c r="G26" s="360">
        <f t="shared" si="9"/>
        <v>0</v>
      </c>
      <c r="H26" s="360">
        <f t="shared" si="9"/>
        <v>0</v>
      </c>
      <c r="I26" s="360">
        <f t="shared" si="2"/>
        <v>0</v>
      </c>
      <c r="K26" s="68"/>
    </row>
    <row r="27" spans="1:12">
      <c r="A27" s="10" t="s">
        <v>47</v>
      </c>
      <c r="B27" s="73"/>
      <c r="C27" s="361">
        <v>0</v>
      </c>
      <c r="D27" s="357">
        <f t="shared" si="8"/>
        <v>0</v>
      </c>
      <c r="E27" s="247">
        <v>0</v>
      </c>
      <c r="F27" s="360">
        <f t="shared" si="7"/>
        <v>0</v>
      </c>
      <c r="G27" s="360">
        <f t="shared" si="9"/>
        <v>0</v>
      </c>
      <c r="H27" s="360">
        <f t="shared" si="9"/>
        <v>0</v>
      </c>
      <c r="I27" s="360">
        <f t="shared" si="2"/>
        <v>0</v>
      </c>
      <c r="K27" s="68">
        <v>0</v>
      </c>
    </row>
    <row r="28" spans="1:12">
      <c r="A28" s="10" t="s">
        <v>48</v>
      </c>
      <c r="B28" s="73"/>
      <c r="C28" s="361">
        <v>0</v>
      </c>
      <c r="D28" s="357">
        <f t="shared" si="8"/>
        <v>0</v>
      </c>
      <c r="E28" s="247">
        <v>0</v>
      </c>
      <c r="F28" s="360">
        <f t="shared" si="7"/>
        <v>0</v>
      </c>
      <c r="G28" s="360">
        <f t="shared" si="9"/>
        <v>0</v>
      </c>
      <c r="H28" s="360">
        <f t="shared" si="9"/>
        <v>0</v>
      </c>
      <c r="I28" s="360">
        <f t="shared" si="2"/>
        <v>0</v>
      </c>
      <c r="K28" s="68">
        <v>0</v>
      </c>
    </row>
    <row r="29" spans="1:12">
      <c r="A29" s="10" t="s">
        <v>49</v>
      </c>
      <c r="B29" s="73"/>
      <c r="C29" s="361">
        <v>0</v>
      </c>
      <c r="D29" s="357">
        <f t="shared" si="8"/>
        <v>25.714285714285715</v>
      </c>
      <c r="E29" s="247">
        <v>0</v>
      </c>
      <c r="F29" s="360">
        <f t="shared" si="7"/>
        <v>0</v>
      </c>
      <c r="G29" s="360">
        <f t="shared" si="9"/>
        <v>0</v>
      </c>
      <c r="H29" s="360">
        <f t="shared" si="9"/>
        <v>0</v>
      </c>
      <c r="I29" s="360">
        <f t="shared" si="2"/>
        <v>0</v>
      </c>
      <c r="K29" s="68">
        <v>15</v>
      </c>
    </row>
    <row r="30" spans="1:12">
      <c r="A30" s="7" t="s">
        <v>50</v>
      </c>
      <c r="B30" s="8"/>
      <c r="C30" s="67">
        <f>SUM(C31:C32)</f>
        <v>100560</v>
      </c>
      <c r="D30" s="359">
        <f t="shared" ref="D30:I30" si="10">SUM(D31:D32)</f>
        <v>109088.57142857143</v>
      </c>
      <c r="E30" s="359">
        <f t="shared" si="10"/>
        <v>128573.46247700247</v>
      </c>
      <c r="F30" s="359">
        <f t="shared" si="10"/>
        <v>25714.692495400497</v>
      </c>
      <c r="G30" s="359">
        <f t="shared" si="10"/>
        <v>38572.038743100733</v>
      </c>
      <c r="H30" s="359">
        <f t="shared" si="10"/>
        <v>38572.038743100733</v>
      </c>
      <c r="I30" s="359">
        <f t="shared" si="10"/>
        <v>25714.692495400497</v>
      </c>
      <c r="K30" s="66">
        <f t="shared" ref="K30" si="11">SUM(K31:K32)</f>
        <v>63635</v>
      </c>
    </row>
    <row r="31" spans="1:12">
      <c r="A31" s="9" t="s">
        <v>51</v>
      </c>
      <c r="B31" s="9" t="s">
        <v>52</v>
      </c>
      <c r="C31" s="74">
        <v>68962</v>
      </c>
      <c r="D31" s="357">
        <f>(K31/7)*12</f>
        <v>89701.71428571429</v>
      </c>
      <c r="E31" s="247">
        <f t="shared" ref="E31:E32" si="12">IF(C31="",0,(D31/C31)*D31)</f>
        <v>116678.71502850727</v>
      </c>
      <c r="F31" s="360">
        <f t="shared" si="7"/>
        <v>23335.743005701457</v>
      </c>
      <c r="G31" s="360">
        <f>$E31*0.3</f>
        <v>35003.614508552178</v>
      </c>
      <c r="H31" s="360">
        <f>$E31*0.3</f>
        <v>35003.614508552178</v>
      </c>
      <c r="I31" s="360">
        <f t="shared" si="2"/>
        <v>23335.743005701457</v>
      </c>
      <c r="K31" s="68">
        <v>52326</v>
      </c>
    </row>
    <row r="32" spans="1:12">
      <c r="A32" s="9" t="s">
        <v>53</v>
      </c>
      <c r="B32" s="9" t="s">
        <v>54</v>
      </c>
      <c r="C32" s="74">
        <v>31598</v>
      </c>
      <c r="D32" s="357">
        <f>(K32/7)*12</f>
        <v>19386.857142857145</v>
      </c>
      <c r="E32" s="247">
        <f t="shared" si="12"/>
        <v>11894.747448495193</v>
      </c>
      <c r="F32" s="360">
        <f t="shared" si="7"/>
        <v>2378.9494896990386</v>
      </c>
      <c r="G32" s="74">
        <f>$E32*0.3</f>
        <v>3568.4242345485577</v>
      </c>
      <c r="H32" s="360">
        <f>$E32*0.3</f>
        <v>3568.4242345485577</v>
      </c>
      <c r="I32" s="360">
        <f t="shared" si="2"/>
        <v>2378.9494896990386</v>
      </c>
      <c r="K32" s="69">
        <v>11309</v>
      </c>
    </row>
    <row r="33" spans="1:9">
      <c r="A33" s="11" t="s">
        <v>55</v>
      </c>
      <c r="B33" s="12"/>
      <c r="C33" s="12"/>
      <c r="D33" s="12"/>
      <c r="E33" s="12"/>
      <c r="F33" s="12"/>
      <c r="G33" s="12"/>
      <c r="H33" s="12"/>
      <c r="I33" s="12"/>
    </row>
    <row r="34" spans="1:9" ht="38.25">
      <c r="A34" s="13" t="s">
        <v>56</v>
      </c>
      <c r="B34" s="65" t="s">
        <v>57</v>
      </c>
      <c r="C34" s="65" t="s">
        <v>58</v>
      </c>
      <c r="D34" s="65" t="s">
        <v>59</v>
      </c>
      <c r="E34" s="65" t="s">
        <v>60</v>
      </c>
      <c r="F34" s="65" t="s">
        <v>61</v>
      </c>
      <c r="G34" s="65" t="s">
        <v>62</v>
      </c>
      <c r="H34" s="65" t="s">
        <v>63</v>
      </c>
      <c r="I34" s="65" t="s">
        <v>64</v>
      </c>
    </row>
    <row r="35" spans="1:9">
      <c r="A35" s="71">
        <v>2022</v>
      </c>
      <c r="B35" s="70">
        <v>35</v>
      </c>
      <c r="C35" s="70">
        <v>1385</v>
      </c>
      <c r="D35" s="356">
        <f>+B35*365</f>
        <v>12775</v>
      </c>
      <c r="E35" s="70">
        <v>2576</v>
      </c>
      <c r="F35" s="355">
        <f>+E35/C35</f>
        <v>1.859927797833935</v>
      </c>
      <c r="G35" s="356">
        <f>+E35/D35*100</f>
        <v>20.164383561643838</v>
      </c>
      <c r="H35" s="70">
        <v>3</v>
      </c>
      <c r="I35" s="70">
        <v>233</v>
      </c>
    </row>
    <row r="36" spans="1:9">
      <c r="A36" s="71">
        <v>2023</v>
      </c>
      <c r="B36" s="70">
        <v>35</v>
      </c>
      <c r="C36" s="70">
        <v>2316</v>
      </c>
      <c r="D36" s="356">
        <f t="shared" ref="D36:D37" si="13">+B36*365</f>
        <v>12775</v>
      </c>
      <c r="E36" s="70">
        <v>4899</v>
      </c>
      <c r="F36" s="355">
        <f t="shared" ref="F36:F37" si="14">+E36/C36</f>
        <v>2.1152849740932642</v>
      </c>
      <c r="G36" s="356">
        <f t="shared" ref="G36:G37" si="15">+E36/D36*100</f>
        <v>38.348336594911935</v>
      </c>
      <c r="H36" s="70">
        <v>2</v>
      </c>
      <c r="I36" s="70">
        <v>466</v>
      </c>
    </row>
    <row r="37" spans="1:9">
      <c r="A37" s="72">
        <v>2024</v>
      </c>
      <c r="B37" s="70">
        <v>35</v>
      </c>
      <c r="C37" s="70">
        <v>2395</v>
      </c>
      <c r="D37" s="356">
        <f t="shared" si="13"/>
        <v>12775</v>
      </c>
      <c r="E37" s="70">
        <v>4470</v>
      </c>
      <c r="F37" s="355">
        <f t="shared" si="14"/>
        <v>1.8663883089770354</v>
      </c>
      <c r="G37" s="356">
        <f t="shared" si="15"/>
        <v>34.990215264187867</v>
      </c>
      <c r="H37" s="70">
        <v>3</v>
      </c>
      <c r="I37" s="70">
        <v>413</v>
      </c>
    </row>
    <row r="38" spans="1:9" s="57" customFormat="1">
      <c r="A38" s="58"/>
      <c r="B38" s="58"/>
      <c r="C38" s="58"/>
      <c r="D38" s="58"/>
      <c r="E38" s="58"/>
      <c r="F38" s="58"/>
      <c r="G38" s="58"/>
      <c r="H38" s="58"/>
      <c r="I38" s="58"/>
    </row>
    <row r="39" spans="1:9" s="57" customFormat="1">
      <c r="A39" s="58"/>
      <c r="B39" s="58"/>
      <c r="C39" s="58"/>
      <c r="D39" s="58"/>
      <c r="E39" s="58"/>
      <c r="F39" s="58"/>
      <c r="G39" s="58"/>
      <c r="H39" s="58"/>
      <c r="I39" s="58"/>
    </row>
    <row r="40" spans="1:9" s="57" customFormat="1">
      <c r="A40" s="58"/>
      <c r="B40" s="58"/>
      <c r="C40" s="58"/>
      <c r="D40" s="58"/>
      <c r="E40" s="58"/>
      <c r="F40" s="58"/>
      <c r="G40" s="58"/>
      <c r="H40" s="58"/>
      <c r="I40" s="58"/>
    </row>
    <row r="41" spans="1:9" s="57" customFormat="1">
      <c r="A41" s="58"/>
      <c r="B41" s="58"/>
      <c r="C41" s="58"/>
      <c r="D41" s="58"/>
      <c r="E41" s="58"/>
      <c r="F41" s="58"/>
      <c r="G41" s="58"/>
      <c r="H41" s="58"/>
      <c r="I41" s="58"/>
    </row>
    <row r="42" spans="1:9" s="57" customFormat="1">
      <c r="A42" s="58"/>
      <c r="B42" s="58"/>
      <c r="C42" s="58"/>
      <c r="D42" s="58"/>
      <c r="E42" s="58"/>
      <c r="F42" s="58"/>
      <c r="G42" s="58"/>
      <c r="H42" s="58"/>
      <c r="I42" s="58"/>
    </row>
    <row r="43" spans="1:9" s="57" customFormat="1">
      <c r="A43" s="58"/>
      <c r="B43" s="58"/>
      <c r="C43" s="58"/>
      <c r="D43" s="58"/>
      <c r="E43" s="58"/>
      <c r="F43" s="58"/>
      <c r="G43" s="58"/>
      <c r="H43" s="58"/>
      <c r="I43" s="58"/>
    </row>
    <row r="44" spans="1:9" s="57" customFormat="1">
      <c r="A44" s="58"/>
      <c r="B44" s="58"/>
      <c r="C44" s="58"/>
      <c r="D44" s="58"/>
      <c r="E44" s="58"/>
      <c r="F44" s="58"/>
      <c r="G44" s="58"/>
      <c r="H44" s="58"/>
      <c r="I44" s="58"/>
    </row>
    <row r="45" spans="1:9" s="57" customFormat="1">
      <c r="A45" s="58"/>
      <c r="B45" s="58"/>
      <c r="C45" s="58"/>
      <c r="D45" s="58"/>
      <c r="E45" s="58"/>
      <c r="F45" s="58"/>
      <c r="G45" s="58"/>
      <c r="H45" s="58"/>
      <c r="I45" s="58"/>
    </row>
    <row r="46" spans="1:9" s="57" customFormat="1">
      <c r="A46" s="58"/>
      <c r="B46" s="58"/>
      <c r="C46" s="58"/>
      <c r="D46" s="58"/>
      <c r="E46" s="58"/>
      <c r="F46" s="58"/>
      <c r="G46" s="58"/>
      <c r="H46" s="58"/>
      <c r="I46" s="58"/>
    </row>
    <row r="47" spans="1:9" s="57" customFormat="1">
      <c r="A47" s="58"/>
      <c r="B47" s="58"/>
      <c r="C47" s="58"/>
      <c r="D47" s="58"/>
      <c r="E47" s="58"/>
      <c r="F47" s="58"/>
      <c r="G47" s="58"/>
      <c r="H47" s="58"/>
      <c r="I47" s="58"/>
    </row>
    <row r="48" spans="1:9" s="57" customFormat="1">
      <c r="A48" s="58"/>
      <c r="B48" s="58"/>
      <c r="C48" s="58"/>
      <c r="D48" s="58"/>
      <c r="E48" s="58"/>
      <c r="F48" s="58"/>
      <c r="G48" s="58"/>
      <c r="H48" s="58"/>
      <c r="I48" s="58"/>
    </row>
    <row r="49" spans="1:9" s="57" customFormat="1">
      <c r="A49" s="58"/>
      <c r="B49" s="58"/>
      <c r="C49" s="58"/>
      <c r="D49" s="58"/>
      <c r="E49" s="58"/>
      <c r="F49" s="58"/>
      <c r="G49" s="58"/>
      <c r="H49" s="58"/>
      <c r="I49" s="58"/>
    </row>
    <row r="50" spans="1:9" s="57" customFormat="1">
      <c r="A50" s="58"/>
      <c r="B50" s="58"/>
      <c r="C50" s="58"/>
      <c r="D50" s="58"/>
      <c r="E50" s="58"/>
      <c r="F50" s="58"/>
      <c r="G50" s="58"/>
      <c r="H50" s="58"/>
      <c r="I50" s="58"/>
    </row>
    <row r="51" spans="1:9" s="57" customFormat="1">
      <c r="A51" s="58"/>
      <c r="B51" s="58"/>
      <c r="C51" s="58"/>
      <c r="D51" s="58"/>
      <c r="E51" s="58"/>
      <c r="F51" s="58"/>
      <c r="G51" s="58"/>
      <c r="H51" s="58"/>
      <c r="I51" s="58"/>
    </row>
    <row r="52" spans="1:9" s="57" customFormat="1">
      <c r="A52" s="58"/>
      <c r="B52" s="58"/>
      <c r="C52" s="58"/>
      <c r="D52" s="58"/>
      <c r="E52" s="58"/>
      <c r="F52" s="58"/>
      <c r="G52" s="58"/>
      <c r="H52" s="58"/>
      <c r="I52" s="58"/>
    </row>
    <row r="53" spans="1:9" s="57" customFormat="1">
      <c r="A53" s="58"/>
      <c r="B53" s="58"/>
      <c r="C53" s="58"/>
      <c r="D53" s="58"/>
      <c r="E53" s="58"/>
      <c r="F53" s="58"/>
      <c r="G53" s="58"/>
      <c r="H53" s="58"/>
      <c r="I53" s="58"/>
    </row>
    <row r="54" spans="1:9" s="57" customFormat="1">
      <c r="A54" s="58"/>
      <c r="B54" s="58"/>
      <c r="C54" s="58"/>
      <c r="D54" s="58"/>
      <c r="E54" s="58"/>
      <c r="F54" s="58"/>
      <c r="G54" s="58"/>
      <c r="H54" s="58"/>
      <c r="I54" s="58"/>
    </row>
    <row r="55" spans="1:9" s="57" customFormat="1">
      <c r="A55" s="58"/>
      <c r="B55" s="58"/>
      <c r="C55" s="58"/>
      <c r="D55" s="58"/>
      <c r="E55" s="58"/>
      <c r="F55" s="58"/>
      <c r="G55" s="58"/>
      <c r="H55" s="58"/>
      <c r="I55" s="58"/>
    </row>
    <row r="56" spans="1:9" s="57" customFormat="1">
      <c r="A56" s="58"/>
      <c r="B56" s="58"/>
      <c r="C56" s="58"/>
      <c r="D56" s="58"/>
      <c r="E56" s="58"/>
      <c r="F56" s="58"/>
      <c r="G56" s="58"/>
      <c r="H56" s="58"/>
      <c r="I56" s="58"/>
    </row>
    <row r="57" spans="1:9" s="57" customFormat="1">
      <c r="A57" s="58"/>
      <c r="B57" s="58"/>
      <c r="C57" s="58"/>
      <c r="D57" s="58"/>
      <c r="E57" s="58"/>
      <c r="F57" s="58"/>
      <c r="G57" s="58"/>
      <c r="H57" s="58"/>
      <c r="I57" s="58"/>
    </row>
    <row r="58" spans="1:9" s="57" customFormat="1">
      <c r="A58" s="58"/>
      <c r="B58" s="58"/>
      <c r="C58" s="58"/>
      <c r="D58" s="58"/>
      <c r="E58" s="58"/>
      <c r="F58" s="58"/>
      <c r="G58" s="58"/>
      <c r="H58" s="58"/>
      <c r="I58" s="58"/>
    </row>
    <row r="59" spans="1:9" s="57" customFormat="1">
      <c r="A59" s="58"/>
      <c r="B59" s="58"/>
      <c r="C59" s="58"/>
      <c r="D59" s="58"/>
      <c r="E59" s="58"/>
      <c r="F59" s="58"/>
      <c r="G59" s="58"/>
      <c r="H59" s="58"/>
      <c r="I59" s="58"/>
    </row>
    <row r="60" spans="1:9" s="57" customFormat="1">
      <c r="A60" s="58"/>
      <c r="B60" s="58"/>
      <c r="C60" s="58"/>
      <c r="D60" s="58"/>
      <c r="E60" s="58"/>
      <c r="F60" s="58"/>
      <c r="G60" s="58"/>
      <c r="H60" s="58"/>
      <c r="I60" s="58"/>
    </row>
    <row r="61" spans="1:9" s="57" customFormat="1">
      <c r="A61" s="58"/>
      <c r="B61" s="58"/>
      <c r="C61" s="58"/>
      <c r="D61" s="58"/>
      <c r="E61" s="58"/>
      <c r="F61" s="58"/>
      <c r="G61" s="58"/>
      <c r="H61" s="58"/>
      <c r="I61" s="58"/>
    </row>
    <row r="62" spans="1:9" s="57" customFormat="1">
      <c r="A62" s="58"/>
      <c r="B62" s="58"/>
      <c r="C62" s="58"/>
      <c r="D62" s="58"/>
      <c r="E62" s="58"/>
      <c r="F62" s="58"/>
      <c r="G62" s="58"/>
      <c r="H62" s="58"/>
      <c r="I62" s="58"/>
    </row>
    <row r="63" spans="1:9" s="57" customFormat="1">
      <c r="A63" s="58"/>
      <c r="B63" s="58"/>
      <c r="C63" s="58"/>
      <c r="D63" s="58"/>
      <c r="E63" s="58"/>
      <c r="F63" s="58"/>
      <c r="G63" s="58"/>
      <c r="H63" s="58"/>
      <c r="I63" s="58"/>
    </row>
    <row r="64" spans="1:9" s="57" customFormat="1">
      <c r="A64" s="58"/>
      <c r="B64" s="58"/>
      <c r="C64" s="58"/>
      <c r="D64" s="58"/>
      <c r="E64" s="58"/>
      <c r="F64" s="58"/>
      <c r="G64" s="58"/>
      <c r="H64" s="58"/>
      <c r="I64" s="58"/>
    </row>
    <row r="65" spans="1:9" s="57" customFormat="1">
      <c r="A65" s="58"/>
      <c r="B65" s="58"/>
      <c r="C65" s="58"/>
      <c r="D65" s="58"/>
      <c r="E65" s="58"/>
      <c r="F65" s="58"/>
      <c r="G65" s="58"/>
      <c r="H65" s="58"/>
      <c r="I65" s="58"/>
    </row>
    <row r="66" spans="1:9" s="57" customFormat="1">
      <c r="A66" s="58"/>
      <c r="B66" s="58"/>
      <c r="C66" s="58"/>
      <c r="D66" s="58"/>
      <c r="E66" s="58"/>
      <c r="F66" s="58"/>
      <c r="G66" s="58"/>
      <c r="H66" s="58"/>
      <c r="I66" s="58"/>
    </row>
    <row r="67" spans="1:9" s="57" customFormat="1">
      <c r="A67" s="58"/>
      <c r="B67" s="58"/>
      <c r="C67" s="58"/>
      <c r="D67" s="58"/>
      <c r="E67" s="58"/>
      <c r="F67" s="58"/>
      <c r="G67" s="58"/>
      <c r="H67" s="58"/>
      <c r="I67" s="58"/>
    </row>
    <row r="68" spans="1:9" s="57" customFormat="1">
      <c r="A68" s="58"/>
      <c r="B68" s="58"/>
      <c r="C68" s="58"/>
      <c r="D68" s="58"/>
      <c r="E68" s="58"/>
      <c r="F68" s="58"/>
      <c r="G68" s="58"/>
      <c r="H68" s="58"/>
      <c r="I68" s="58"/>
    </row>
    <row r="69" spans="1:9" s="57" customFormat="1">
      <c r="A69" s="58"/>
      <c r="B69" s="58"/>
      <c r="C69" s="58"/>
      <c r="D69" s="58"/>
      <c r="E69" s="58"/>
      <c r="F69" s="58"/>
      <c r="G69" s="58"/>
      <c r="H69" s="58"/>
      <c r="I69" s="58"/>
    </row>
    <row r="70" spans="1:9" s="57" customFormat="1">
      <c r="A70" s="58"/>
      <c r="B70" s="58"/>
      <c r="C70" s="58"/>
      <c r="D70" s="58"/>
      <c r="E70" s="58"/>
      <c r="F70" s="58"/>
      <c r="G70" s="58"/>
      <c r="H70" s="58"/>
      <c r="I70" s="58"/>
    </row>
    <row r="71" spans="1:9" s="57" customFormat="1">
      <c r="A71" s="58"/>
      <c r="B71" s="58"/>
      <c r="C71" s="58"/>
      <c r="D71" s="58"/>
      <c r="E71" s="58"/>
      <c r="F71" s="58"/>
      <c r="G71" s="58"/>
      <c r="H71" s="58"/>
      <c r="I71" s="58"/>
    </row>
    <row r="72" spans="1:9" s="57" customFormat="1">
      <c r="A72" s="58"/>
      <c r="B72" s="58"/>
      <c r="C72" s="58"/>
      <c r="D72" s="58"/>
      <c r="E72" s="58"/>
      <c r="F72" s="58"/>
      <c r="G72" s="58"/>
      <c r="H72" s="58"/>
      <c r="I72" s="58"/>
    </row>
    <row r="73" spans="1:9" s="57" customFormat="1">
      <c r="A73" s="58"/>
      <c r="B73" s="58"/>
      <c r="C73" s="58"/>
      <c r="D73" s="58"/>
      <c r="E73" s="58"/>
      <c r="F73" s="58"/>
      <c r="G73" s="58"/>
      <c r="H73" s="58"/>
      <c r="I73" s="58"/>
    </row>
    <row r="74" spans="1:9" s="57" customFormat="1">
      <c r="A74" s="58"/>
      <c r="B74" s="58"/>
      <c r="C74" s="58"/>
      <c r="D74" s="58"/>
      <c r="E74" s="58"/>
      <c r="F74" s="58"/>
      <c r="G74" s="58"/>
      <c r="H74" s="58"/>
      <c r="I74" s="58"/>
    </row>
    <row r="75" spans="1:9" s="57" customFormat="1">
      <c r="A75" s="58"/>
      <c r="B75" s="58"/>
      <c r="C75" s="58"/>
      <c r="D75" s="58"/>
      <c r="E75" s="58"/>
      <c r="F75" s="58"/>
      <c r="G75" s="58"/>
      <c r="H75" s="58"/>
      <c r="I75" s="58"/>
    </row>
    <row r="76" spans="1:9" s="57" customFormat="1">
      <c r="A76" s="58"/>
      <c r="B76" s="58"/>
      <c r="C76" s="58"/>
      <c r="D76" s="58"/>
      <c r="E76" s="58"/>
      <c r="F76" s="58"/>
      <c r="G76" s="58"/>
      <c r="H76" s="58"/>
      <c r="I76" s="58"/>
    </row>
    <row r="77" spans="1:9" s="57" customFormat="1">
      <c r="A77" s="58"/>
      <c r="B77" s="58"/>
      <c r="C77" s="58"/>
      <c r="D77" s="58"/>
      <c r="E77" s="58"/>
      <c r="F77" s="58"/>
      <c r="G77" s="58"/>
      <c r="H77" s="58"/>
      <c r="I77" s="58"/>
    </row>
    <row r="78" spans="1:9" s="57" customFormat="1">
      <c r="A78" s="58"/>
      <c r="B78" s="58"/>
      <c r="C78" s="58"/>
      <c r="D78" s="58"/>
      <c r="E78" s="58"/>
      <c r="F78" s="58"/>
      <c r="G78" s="58"/>
      <c r="H78" s="58"/>
      <c r="I78" s="58"/>
    </row>
    <row r="79" spans="1:9" s="57" customFormat="1">
      <c r="A79" s="58"/>
      <c r="B79" s="58"/>
      <c r="C79" s="58"/>
      <c r="D79" s="58"/>
      <c r="E79" s="58"/>
      <c r="F79" s="58"/>
      <c r="G79" s="58"/>
      <c r="H79" s="58"/>
      <c r="I79" s="58"/>
    </row>
    <row r="80" spans="1:9" s="57" customFormat="1">
      <c r="A80" s="58"/>
      <c r="B80" s="58"/>
      <c r="C80" s="58"/>
      <c r="D80" s="58"/>
      <c r="E80" s="58"/>
      <c r="F80" s="58"/>
      <c r="G80" s="58"/>
      <c r="H80" s="58"/>
      <c r="I80" s="58"/>
    </row>
    <row r="81" spans="1:9" s="57" customFormat="1">
      <c r="A81" s="58"/>
      <c r="B81" s="58"/>
      <c r="C81" s="58"/>
      <c r="D81" s="58"/>
      <c r="E81" s="58"/>
      <c r="F81" s="58"/>
      <c r="G81" s="58"/>
      <c r="H81" s="58"/>
      <c r="I81" s="58"/>
    </row>
    <row r="82" spans="1:9" s="57" customFormat="1">
      <c r="A82" s="58"/>
      <c r="B82" s="58"/>
      <c r="C82" s="58"/>
      <c r="D82" s="58"/>
      <c r="E82" s="58"/>
      <c r="F82" s="58"/>
      <c r="G82" s="58"/>
      <c r="H82" s="58"/>
      <c r="I82" s="58"/>
    </row>
    <row r="83" spans="1:9" s="57" customFormat="1">
      <c r="A83" s="58"/>
      <c r="B83" s="58"/>
      <c r="C83" s="58"/>
      <c r="D83" s="58"/>
      <c r="E83" s="58"/>
      <c r="F83" s="58"/>
      <c r="G83" s="58"/>
      <c r="H83" s="58"/>
      <c r="I83" s="58"/>
    </row>
    <row r="84" spans="1:9" s="57" customFormat="1">
      <c r="A84" s="58"/>
      <c r="B84" s="58"/>
      <c r="C84" s="58"/>
      <c r="D84" s="58"/>
      <c r="E84" s="58"/>
      <c r="F84" s="58"/>
      <c r="G84" s="58"/>
      <c r="H84" s="58"/>
      <c r="I84" s="58"/>
    </row>
    <row r="85" spans="1:9" s="57" customFormat="1">
      <c r="A85" s="58"/>
      <c r="B85" s="58"/>
      <c r="C85" s="58"/>
      <c r="D85" s="58"/>
      <c r="E85" s="58"/>
      <c r="F85" s="58"/>
      <c r="G85" s="58"/>
      <c r="H85" s="58"/>
      <c r="I85" s="58"/>
    </row>
    <row r="86" spans="1:9" s="57" customFormat="1">
      <c r="A86" s="58"/>
      <c r="B86" s="58"/>
      <c r="C86" s="58"/>
      <c r="D86" s="58"/>
      <c r="E86" s="58"/>
      <c r="F86" s="58"/>
      <c r="G86" s="58"/>
      <c r="H86" s="58"/>
      <c r="I86" s="58"/>
    </row>
    <row r="87" spans="1:9" s="57" customFormat="1">
      <c r="A87" s="58"/>
      <c r="B87" s="58"/>
      <c r="C87" s="58"/>
      <c r="D87" s="58"/>
      <c r="E87" s="58"/>
      <c r="F87" s="58"/>
      <c r="G87" s="58"/>
      <c r="H87" s="58"/>
      <c r="I87" s="58"/>
    </row>
    <row r="88" spans="1:9" s="57" customFormat="1">
      <c r="A88" s="58"/>
      <c r="B88" s="58"/>
      <c r="C88" s="58"/>
      <c r="D88" s="58"/>
      <c r="E88" s="58"/>
      <c r="F88" s="58"/>
      <c r="G88" s="58"/>
      <c r="H88" s="58"/>
      <c r="I88" s="58"/>
    </row>
    <row r="89" spans="1:9" s="57" customFormat="1">
      <c r="A89" s="58"/>
      <c r="B89" s="58"/>
      <c r="C89" s="58"/>
      <c r="D89" s="58"/>
      <c r="E89" s="58"/>
      <c r="F89" s="58"/>
      <c r="G89" s="58"/>
      <c r="H89" s="58"/>
      <c r="I89" s="58"/>
    </row>
    <row r="90" spans="1:9" s="57" customFormat="1">
      <c r="A90" s="58"/>
      <c r="B90" s="58"/>
      <c r="C90" s="58"/>
      <c r="D90" s="58"/>
      <c r="E90" s="58"/>
      <c r="F90" s="58"/>
      <c r="G90" s="58"/>
      <c r="H90" s="58"/>
      <c r="I90" s="58"/>
    </row>
    <row r="91" spans="1:9" s="57" customFormat="1">
      <c r="A91" s="58"/>
      <c r="B91" s="58"/>
      <c r="C91" s="58"/>
      <c r="D91" s="58"/>
      <c r="E91" s="58"/>
      <c r="F91" s="58"/>
      <c r="G91" s="58"/>
      <c r="H91" s="58"/>
      <c r="I91" s="58"/>
    </row>
    <row r="92" spans="1:9" s="57" customFormat="1">
      <c r="A92" s="58"/>
      <c r="B92" s="58"/>
      <c r="C92" s="58"/>
      <c r="D92" s="58"/>
      <c r="E92" s="58"/>
      <c r="F92" s="58"/>
      <c r="G92" s="58"/>
      <c r="H92" s="58"/>
      <c r="I92" s="58"/>
    </row>
    <row r="93" spans="1:9" s="57" customFormat="1">
      <c r="A93" s="58"/>
      <c r="B93" s="58"/>
      <c r="C93" s="58"/>
      <c r="D93" s="58"/>
      <c r="E93" s="58"/>
      <c r="F93" s="58"/>
      <c r="G93" s="58"/>
      <c r="H93" s="58"/>
      <c r="I93" s="58"/>
    </row>
    <row r="94" spans="1:9" s="57" customFormat="1">
      <c r="A94" s="58"/>
      <c r="B94" s="58"/>
      <c r="C94" s="58"/>
      <c r="D94" s="58"/>
      <c r="E94" s="58"/>
      <c r="F94" s="58"/>
      <c r="G94" s="58"/>
      <c r="H94" s="58"/>
      <c r="I94" s="58"/>
    </row>
    <row r="95" spans="1:9" s="57" customFormat="1">
      <c r="A95" s="58"/>
      <c r="B95" s="58"/>
      <c r="C95" s="58"/>
      <c r="D95" s="58"/>
      <c r="E95" s="58"/>
      <c r="F95" s="58"/>
      <c r="G95" s="58"/>
      <c r="H95" s="58"/>
      <c r="I95" s="58"/>
    </row>
    <row r="96" spans="1:9" s="57" customFormat="1">
      <c r="A96" s="58"/>
      <c r="B96" s="58"/>
      <c r="C96" s="58"/>
      <c r="D96" s="58"/>
      <c r="E96" s="58"/>
      <c r="F96" s="58"/>
      <c r="G96" s="58"/>
      <c r="H96" s="58"/>
      <c r="I96" s="58"/>
    </row>
    <row r="97" spans="1:9" s="57" customFormat="1">
      <c r="A97" s="58"/>
      <c r="B97" s="58"/>
      <c r="C97" s="58"/>
      <c r="D97" s="58"/>
      <c r="E97" s="58"/>
      <c r="F97" s="58"/>
      <c r="G97" s="58"/>
      <c r="H97" s="58"/>
      <c r="I97" s="58"/>
    </row>
    <row r="98" spans="1:9" s="57" customFormat="1">
      <c r="A98" s="58"/>
      <c r="B98" s="58"/>
      <c r="C98" s="58"/>
      <c r="D98" s="58"/>
      <c r="E98" s="58"/>
      <c r="F98" s="58"/>
      <c r="G98" s="58"/>
      <c r="H98" s="58"/>
      <c r="I98" s="58"/>
    </row>
    <row r="99" spans="1:9" s="57" customFormat="1">
      <c r="A99" s="58"/>
      <c r="B99" s="58"/>
      <c r="C99" s="58"/>
      <c r="D99" s="58"/>
      <c r="E99" s="58"/>
      <c r="F99" s="58"/>
      <c r="G99" s="58"/>
      <c r="H99" s="58"/>
      <c r="I99" s="58"/>
    </row>
    <row r="100" spans="1:9" s="57" customFormat="1">
      <c r="A100" s="58"/>
      <c r="B100" s="58"/>
      <c r="C100" s="58"/>
      <c r="D100" s="58"/>
      <c r="E100" s="58"/>
      <c r="F100" s="58"/>
      <c r="G100" s="58"/>
      <c r="H100" s="58"/>
      <c r="I100" s="58"/>
    </row>
    <row r="101" spans="1:9" s="57" customFormat="1">
      <c r="A101" s="58"/>
      <c r="B101" s="58"/>
      <c r="C101" s="58"/>
      <c r="D101" s="58"/>
      <c r="E101" s="58"/>
      <c r="F101" s="58"/>
      <c r="G101" s="58"/>
      <c r="H101" s="58"/>
      <c r="I101" s="58"/>
    </row>
    <row r="102" spans="1:9" s="57" customFormat="1">
      <c r="A102" s="58"/>
      <c r="B102" s="58"/>
      <c r="C102" s="58"/>
      <c r="D102" s="58"/>
      <c r="E102" s="58"/>
      <c r="F102" s="58"/>
      <c r="G102" s="58"/>
      <c r="H102" s="58"/>
      <c r="I102" s="58"/>
    </row>
    <row r="103" spans="1:9" s="57" customFormat="1">
      <c r="A103" s="58"/>
      <c r="B103" s="58"/>
      <c r="C103" s="58"/>
      <c r="D103" s="58"/>
      <c r="E103" s="58"/>
      <c r="F103" s="58"/>
      <c r="G103" s="58"/>
      <c r="H103" s="58"/>
      <c r="I103" s="58"/>
    </row>
    <row r="104" spans="1:9" s="57" customFormat="1">
      <c r="A104" s="58"/>
      <c r="B104" s="58"/>
      <c r="C104" s="58"/>
      <c r="D104" s="58"/>
      <c r="E104" s="58"/>
      <c r="F104" s="58"/>
      <c r="G104" s="58"/>
      <c r="H104" s="58"/>
      <c r="I104" s="58"/>
    </row>
    <row r="105" spans="1:9" s="57" customFormat="1">
      <c r="A105" s="58"/>
      <c r="B105" s="58"/>
      <c r="C105" s="58"/>
      <c r="D105" s="58"/>
      <c r="E105" s="58"/>
      <c r="F105" s="58"/>
      <c r="G105" s="58"/>
      <c r="H105" s="58"/>
      <c r="I105" s="58"/>
    </row>
    <row r="106" spans="1:9" s="57" customFormat="1">
      <c r="A106" s="58"/>
      <c r="B106" s="58"/>
      <c r="C106" s="58"/>
      <c r="D106" s="58"/>
      <c r="E106" s="58"/>
      <c r="F106" s="58"/>
      <c r="G106" s="58"/>
      <c r="H106" s="58"/>
      <c r="I106" s="58"/>
    </row>
    <row r="107" spans="1:9" s="57" customFormat="1">
      <c r="A107" s="58"/>
      <c r="B107" s="58"/>
      <c r="C107" s="58"/>
      <c r="D107" s="58"/>
      <c r="E107" s="58"/>
      <c r="F107" s="58"/>
      <c r="G107" s="58"/>
      <c r="H107" s="58"/>
      <c r="I107" s="58"/>
    </row>
    <row r="108" spans="1:9" s="57" customFormat="1">
      <c r="A108" s="58"/>
      <c r="B108" s="58"/>
      <c r="C108" s="58"/>
      <c r="D108" s="58"/>
      <c r="E108" s="58"/>
      <c r="F108" s="58"/>
      <c r="G108" s="58"/>
      <c r="H108" s="58"/>
      <c r="I108" s="58"/>
    </row>
    <row r="109" spans="1:9" s="57" customFormat="1">
      <c r="A109" s="58"/>
      <c r="B109" s="58"/>
      <c r="C109" s="58"/>
      <c r="D109" s="58"/>
      <c r="E109" s="58"/>
      <c r="F109" s="58"/>
      <c r="G109" s="58"/>
      <c r="H109" s="58"/>
      <c r="I109" s="58"/>
    </row>
    <row r="110" spans="1:9" s="57" customFormat="1">
      <c r="A110" s="58"/>
      <c r="B110" s="58"/>
      <c r="C110" s="58"/>
      <c r="D110" s="58"/>
      <c r="E110" s="58"/>
      <c r="F110" s="58"/>
      <c r="G110" s="58"/>
      <c r="H110" s="58"/>
      <c r="I110" s="58"/>
    </row>
    <row r="111" spans="1:9" s="57" customFormat="1">
      <c r="A111" s="58"/>
      <c r="B111" s="58"/>
      <c r="C111" s="58"/>
      <c r="D111" s="58"/>
      <c r="E111" s="58"/>
      <c r="F111" s="58"/>
      <c r="G111" s="58"/>
      <c r="H111" s="58"/>
      <c r="I111" s="58"/>
    </row>
    <row r="112" spans="1:9" s="57" customFormat="1">
      <c r="A112" s="58"/>
      <c r="B112" s="58"/>
      <c r="C112" s="58"/>
      <c r="D112" s="58"/>
      <c r="E112" s="58"/>
      <c r="F112" s="58"/>
      <c r="G112" s="58"/>
      <c r="H112" s="58"/>
      <c r="I112" s="58"/>
    </row>
    <row r="113" spans="1:9" s="57" customFormat="1">
      <c r="A113" s="58"/>
      <c r="B113" s="58"/>
      <c r="C113" s="58"/>
      <c r="D113" s="58"/>
      <c r="E113" s="58"/>
      <c r="F113" s="58"/>
      <c r="G113" s="58"/>
      <c r="H113" s="58"/>
      <c r="I113" s="58"/>
    </row>
    <row r="114" spans="1:9" s="57" customFormat="1">
      <c r="A114" s="58"/>
      <c r="B114" s="58"/>
      <c r="C114" s="58"/>
      <c r="D114" s="58"/>
      <c r="E114" s="58"/>
      <c r="F114" s="58"/>
      <c r="G114" s="58"/>
      <c r="H114" s="58"/>
      <c r="I114" s="58"/>
    </row>
    <row r="115" spans="1:9" s="57" customFormat="1">
      <c r="A115" s="58"/>
      <c r="B115" s="58"/>
      <c r="C115" s="58"/>
      <c r="D115" s="58"/>
      <c r="E115" s="58"/>
      <c r="F115" s="58"/>
      <c r="G115" s="58"/>
      <c r="H115" s="58"/>
      <c r="I115" s="58"/>
    </row>
    <row r="116" spans="1:9" s="57" customFormat="1">
      <c r="A116" s="58"/>
      <c r="B116" s="58"/>
      <c r="C116" s="58"/>
      <c r="D116" s="58"/>
      <c r="E116" s="58"/>
      <c r="F116" s="58"/>
      <c r="G116" s="58"/>
      <c r="H116" s="58"/>
      <c r="I116" s="58"/>
    </row>
    <row r="117" spans="1:9" s="57" customFormat="1">
      <c r="A117" s="58"/>
      <c r="B117" s="58"/>
      <c r="C117" s="58"/>
      <c r="D117" s="58"/>
      <c r="E117" s="58"/>
      <c r="F117" s="58"/>
      <c r="G117" s="58"/>
      <c r="H117" s="58"/>
      <c r="I117" s="58"/>
    </row>
    <row r="118" spans="1:9" s="57" customFormat="1">
      <c r="A118" s="58"/>
      <c r="B118" s="58"/>
      <c r="C118" s="58"/>
      <c r="D118" s="58"/>
      <c r="E118" s="58"/>
      <c r="F118" s="58"/>
      <c r="G118" s="58"/>
      <c r="H118" s="58"/>
      <c r="I118" s="58"/>
    </row>
    <row r="119" spans="1:9" s="57" customFormat="1">
      <c r="A119" s="58"/>
      <c r="B119" s="58"/>
      <c r="C119" s="58"/>
      <c r="D119" s="58"/>
      <c r="E119" s="58"/>
      <c r="F119" s="58"/>
      <c r="G119" s="58"/>
      <c r="H119" s="58"/>
      <c r="I119" s="58"/>
    </row>
    <row r="120" spans="1:9" s="57" customFormat="1">
      <c r="A120" s="58"/>
      <c r="B120" s="58"/>
      <c r="C120" s="58"/>
      <c r="D120" s="58"/>
      <c r="E120" s="58"/>
      <c r="F120" s="58"/>
      <c r="G120" s="58"/>
      <c r="H120" s="58"/>
      <c r="I120" s="58"/>
    </row>
    <row r="121" spans="1:9" s="57" customFormat="1">
      <c r="A121" s="58"/>
      <c r="B121" s="58"/>
      <c r="C121" s="58"/>
      <c r="D121" s="58"/>
      <c r="E121" s="58"/>
      <c r="F121" s="58"/>
      <c r="G121" s="58"/>
      <c r="H121" s="58"/>
      <c r="I121" s="58"/>
    </row>
    <row r="122" spans="1:9" s="57" customFormat="1">
      <c r="A122" s="58"/>
      <c r="B122" s="58"/>
      <c r="C122" s="58"/>
      <c r="D122" s="58"/>
      <c r="E122" s="58"/>
      <c r="F122" s="58"/>
      <c r="G122" s="58"/>
      <c r="H122" s="58"/>
      <c r="I122" s="58"/>
    </row>
    <row r="123" spans="1:9" s="57" customFormat="1">
      <c r="A123" s="58"/>
      <c r="B123" s="58"/>
      <c r="C123" s="58"/>
      <c r="D123" s="58"/>
      <c r="E123" s="58"/>
      <c r="F123" s="58"/>
      <c r="G123" s="58"/>
      <c r="H123" s="58"/>
      <c r="I123" s="58"/>
    </row>
    <row r="124" spans="1:9" s="57" customFormat="1">
      <c r="A124" s="58"/>
      <c r="B124" s="58"/>
      <c r="C124" s="58"/>
      <c r="D124" s="58"/>
      <c r="E124" s="58"/>
      <c r="F124" s="58"/>
      <c r="G124" s="58"/>
      <c r="H124" s="58"/>
      <c r="I124" s="58"/>
    </row>
    <row r="125" spans="1:9" s="57" customFormat="1">
      <c r="A125" s="58"/>
      <c r="B125" s="58"/>
      <c r="C125" s="58"/>
      <c r="D125" s="58"/>
      <c r="E125" s="58"/>
      <c r="F125" s="58"/>
      <c r="G125" s="58"/>
      <c r="H125" s="58"/>
      <c r="I125" s="58"/>
    </row>
    <row r="126" spans="1:9" s="57" customFormat="1">
      <c r="A126" s="58"/>
      <c r="B126" s="58"/>
      <c r="C126" s="58"/>
      <c r="D126" s="58"/>
      <c r="E126" s="58"/>
      <c r="F126" s="58"/>
      <c r="G126" s="58"/>
      <c r="H126" s="58"/>
      <c r="I126" s="58"/>
    </row>
    <row r="127" spans="1:9" s="57" customFormat="1">
      <c r="A127" s="58"/>
      <c r="B127" s="58"/>
      <c r="C127" s="58"/>
      <c r="D127" s="58"/>
      <c r="E127" s="58"/>
      <c r="F127" s="58"/>
      <c r="G127" s="58"/>
      <c r="H127" s="58"/>
      <c r="I127" s="58"/>
    </row>
    <row r="128" spans="1:9" s="57" customFormat="1">
      <c r="A128" s="58"/>
      <c r="B128" s="58"/>
      <c r="C128" s="58"/>
      <c r="D128" s="58"/>
      <c r="E128" s="58"/>
      <c r="F128" s="58"/>
      <c r="G128" s="58"/>
      <c r="H128" s="58"/>
      <c r="I128" s="58"/>
    </row>
    <row r="129" spans="1:9" s="57" customFormat="1">
      <c r="A129" s="58"/>
      <c r="B129" s="58"/>
      <c r="C129" s="58"/>
      <c r="D129" s="58"/>
      <c r="E129" s="58"/>
      <c r="F129" s="58"/>
      <c r="G129" s="58"/>
      <c r="H129" s="58"/>
      <c r="I129" s="58"/>
    </row>
    <row r="130" spans="1:9" s="57" customFormat="1">
      <c r="A130" s="58"/>
      <c r="B130" s="58"/>
      <c r="C130" s="58"/>
      <c r="D130" s="58"/>
      <c r="E130" s="58"/>
      <c r="F130" s="58"/>
      <c r="G130" s="58"/>
      <c r="H130" s="58"/>
      <c r="I130" s="58"/>
    </row>
    <row r="131" spans="1:9" s="57" customFormat="1">
      <c r="A131" s="58"/>
      <c r="B131" s="58"/>
      <c r="C131" s="58"/>
      <c r="D131" s="58"/>
      <c r="E131" s="58"/>
      <c r="F131" s="58"/>
      <c r="G131" s="58"/>
      <c r="H131" s="58"/>
      <c r="I131" s="58"/>
    </row>
    <row r="132" spans="1:9" s="57" customFormat="1">
      <c r="A132" s="58"/>
      <c r="B132" s="58"/>
      <c r="C132" s="58"/>
      <c r="D132" s="58"/>
      <c r="E132" s="58"/>
      <c r="F132" s="58"/>
      <c r="G132" s="58"/>
      <c r="H132" s="58"/>
      <c r="I132" s="58"/>
    </row>
    <row r="133" spans="1:9" s="57" customFormat="1">
      <c r="A133" s="58"/>
      <c r="B133" s="58"/>
      <c r="C133" s="58"/>
      <c r="D133" s="58"/>
      <c r="E133" s="58"/>
      <c r="F133" s="58"/>
      <c r="G133" s="58"/>
      <c r="H133" s="58"/>
      <c r="I133" s="58"/>
    </row>
    <row r="134" spans="1:9" s="57" customFormat="1">
      <c r="A134" s="58"/>
      <c r="B134" s="58"/>
      <c r="C134" s="58"/>
      <c r="D134" s="58"/>
      <c r="E134" s="58"/>
      <c r="F134" s="58"/>
      <c r="G134" s="58"/>
      <c r="H134" s="58"/>
      <c r="I134" s="58"/>
    </row>
    <row r="135" spans="1:9" s="57" customFormat="1">
      <c r="A135" s="58"/>
      <c r="B135" s="58"/>
      <c r="C135" s="58"/>
      <c r="D135" s="58"/>
      <c r="E135" s="58"/>
      <c r="F135" s="58"/>
      <c r="G135" s="58"/>
      <c r="H135" s="58"/>
      <c r="I135" s="58"/>
    </row>
    <row r="136" spans="1:9" s="57" customFormat="1">
      <c r="A136" s="58"/>
      <c r="B136" s="58"/>
      <c r="C136" s="58"/>
      <c r="D136" s="58"/>
      <c r="E136" s="58"/>
      <c r="F136" s="58"/>
      <c r="G136" s="58"/>
      <c r="H136" s="58"/>
      <c r="I136" s="58"/>
    </row>
    <row r="137" spans="1:9" s="57" customFormat="1">
      <c r="A137" s="58"/>
      <c r="B137" s="58"/>
      <c r="C137" s="58"/>
      <c r="D137" s="58"/>
      <c r="E137" s="58"/>
      <c r="F137" s="58"/>
      <c r="G137" s="58"/>
      <c r="H137" s="58"/>
      <c r="I137" s="58"/>
    </row>
    <row r="138" spans="1:9" s="57" customFormat="1">
      <c r="A138" s="58"/>
      <c r="B138" s="58"/>
      <c r="C138" s="58"/>
      <c r="D138" s="58"/>
      <c r="E138" s="58"/>
      <c r="F138" s="58"/>
      <c r="G138" s="58"/>
      <c r="H138" s="58"/>
      <c r="I138" s="58"/>
    </row>
    <row r="139" spans="1:9" s="57" customFormat="1">
      <c r="A139" s="58"/>
      <c r="B139" s="58"/>
      <c r="C139" s="58"/>
      <c r="D139" s="58"/>
      <c r="E139" s="58"/>
      <c r="F139" s="58"/>
      <c r="G139" s="58"/>
      <c r="H139" s="58"/>
      <c r="I139" s="58"/>
    </row>
    <row r="140" spans="1:9" s="57" customFormat="1">
      <c r="A140" s="58"/>
      <c r="B140" s="58"/>
      <c r="C140" s="58"/>
      <c r="D140" s="58"/>
      <c r="E140" s="58"/>
      <c r="F140" s="58"/>
      <c r="G140" s="58"/>
      <c r="H140" s="58"/>
      <c r="I140" s="58"/>
    </row>
    <row r="141" spans="1:9" s="57" customFormat="1">
      <c r="A141" s="58"/>
      <c r="B141" s="58"/>
      <c r="C141" s="58"/>
      <c r="D141" s="58"/>
      <c r="E141" s="58"/>
      <c r="F141" s="58"/>
      <c r="G141" s="58"/>
      <c r="H141" s="58"/>
      <c r="I141" s="58"/>
    </row>
    <row r="142" spans="1:9" s="57" customFormat="1">
      <c r="A142" s="58"/>
      <c r="B142" s="58"/>
      <c r="C142" s="58"/>
      <c r="D142" s="58"/>
      <c r="E142" s="58"/>
      <c r="F142" s="58"/>
      <c r="G142" s="58"/>
      <c r="H142" s="58"/>
      <c r="I142" s="58"/>
    </row>
    <row r="143" spans="1:9" s="57" customFormat="1">
      <c r="A143" s="58"/>
      <c r="B143" s="58"/>
      <c r="C143" s="58"/>
      <c r="D143" s="58"/>
      <c r="E143" s="58"/>
      <c r="F143" s="58"/>
      <c r="G143" s="58"/>
      <c r="H143" s="58"/>
      <c r="I143" s="58"/>
    </row>
    <row r="144" spans="1:9" s="57" customFormat="1">
      <c r="A144" s="58"/>
      <c r="B144" s="58"/>
      <c r="C144" s="58"/>
      <c r="D144" s="58"/>
      <c r="E144" s="58"/>
      <c r="F144" s="58"/>
      <c r="G144" s="58"/>
      <c r="H144" s="58"/>
      <c r="I144" s="58"/>
    </row>
    <row r="145" spans="1:9" s="57" customFormat="1">
      <c r="A145" s="58"/>
      <c r="B145" s="58"/>
      <c r="C145" s="58"/>
      <c r="D145" s="58"/>
      <c r="E145" s="58"/>
      <c r="F145" s="58"/>
      <c r="G145" s="58"/>
      <c r="H145" s="58"/>
      <c r="I145" s="58"/>
    </row>
    <row r="146" spans="1:9" s="57" customFormat="1">
      <c r="A146" s="58"/>
      <c r="B146" s="58"/>
      <c r="C146" s="58"/>
      <c r="D146" s="58"/>
      <c r="E146" s="58"/>
      <c r="F146" s="58"/>
      <c r="G146" s="58"/>
      <c r="H146" s="58"/>
      <c r="I146" s="58"/>
    </row>
    <row r="147" spans="1:9" s="57" customFormat="1">
      <c r="A147" s="58"/>
      <c r="B147" s="58"/>
      <c r="C147" s="58"/>
      <c r="D147" s="58"/>
      <c r="E147" s="58"/>
      <c r="F147" s="58"/>
      <c r="G147" s="58"/>
      <c r="H147" s="58"/>
      <c r="I147" s="58"/>
    </row>
    <row r="148" spans="1:9" s="57" customFormat="1">
      <c r="A148" s="58"/>
      <c r="B148" s="58"/>
      <c r="C148" s="58"/>
      <c r="D148" s="58"/>
      <c r="E148" s="58"/>
      <c r="F148" s="58"/>
      <c r="G148" s="58"/>
      <c r="H148" s="58"/>
      <c r="I148" s="58"/>
    </row>
    <row r="149" spans="1:9" s="57" customFormat="1">
      <c r="A149" s="58"/>
      <c r="B149" s="58"/>
      <c r="C149" s="58"/>
      <c r="D149" s="58"/>
      <c r="E149" s="58"/>
      <c r="F149" s="58"/>
      <c r="G149" s="58"/>
      <c r="H149" s="58"/>
      <c r="I149" s="58"/>
    </row>
    <row r="150" spans="1:9" s="57" customFormat="1">
      <c r="A150" s="58"/>
      <c r="B150" s="58"/>
      <c r="C150" s="58"/>
      <c r="D150" s="58"/>
      <c r="E150" s="58"/>
      <c r="F150" s="58"/>
      <c r="G150" s="58"/>
      <c r="H150" s="58"/>
      <c r="I150" s="58"/>
    </row>
    <row r="151" spans="1:9" s="57" customFormat="1">
      <c r="A151" s="58"/>
      <c r="B151" s="58"/>
      <c r="C151" s="58"/>
      <c r="D151" s="58"/>
      <c r="E151" s="58"/>
      <c r="F151" s="58"/>
      <c r="G151" s="58"/>
      <c r="H151" s="58"/>
      <c r="I151" s="58"/>
    </row>
    <row r="152" spans="1:9" s="57" customFormat="1">
      <c r="A152" s="58"/>
      <c r="B152" s="58"/>
      <c r="C152" s="58"/>
      <c r="D152" s="58"/>
      <c r="E152" s="58"/>
      <c r="F152" s="58"/>
      <c r="G152" s="58"/>
      <c r="H152" s="58"/>
      <c r="I152" s="58"/>
    </row>
    <row r="153" spans="1:9" s="57" customFormat="1">
      <c r="A153" s="58"/>
      <c r="B153" s="58"/>
      <c r="C153" s="58"/>
      <c r="D153" s="58"/>
      <c r="E153" s="58"/>
      <c r="F153" s="58"/>
      <c r="G153" s="58"/>
      <c r="H153" s="58"/>
      <c r="I153" s="58"/>
    </row>
    <row r="154" spans="1:9" s="57" customFormat="1">
      <c r="A154" s="58"/>
      <c r="B154" s="58"/>
      <c r="C154" s="58"/>
      <c r="D154" s="58"/>
      <c r="E154" s="58"/>
      <c r="F154" s="58"/>
      <c r="G154" s="58"/>
      <c r="H154" s="58"/>
      <c r="I154" s="58"/>
    </row>
    <row r="155" spans="1:9" s="57" customFormat="1">
      <c r="A155" s="58"/>
      <c r="B155" s="58"/>
      <c r="C155" s="58"/>
      <c r="D155" s="58"/>
      <c r="E155" s="58"/>
      <c r="F155" s="58"/>
      <c r="G155" s="58"/>
      <c r="H155" s="58"/>
      <c r="I155" s="58"/>
    </row>
    <row r="156" spans="1:9" s="57" customFormat="1">
      <c r="A156" s="58"/>
      <c r="B156" s="58"/>
      <c r="C156" s="58"/>
      <c r="D156" s="58"/>
      <c r="E156" s="58"/>
      <c r="F156" s="58"/>
      <c r="G156" s="58"/>
      <c r="H156" s="58"/>
      <c r="I156" s="58"/>
    </row>
    <row r="157" spans="1:9" s="57" customFormat="1">
      <c r="A157" s="58"/>
      <c r="B157" s="58"/>
      <c r="C157" s="58"/>
      <c r="D157" s="58"/>
      <c r="E157" s="58"/>
      <c r="F157" s="58"/>
      <c r="G157" s="58"/>
      <c r="H157" s="58"/>
      <c r="I157" s="58"/>
    </row>
    <row r="158" spans="1:9" s="57" customFormat="1">
      <c r="A158" s="58"/>
      <c r="B158" s="58"/>
      <c r="C158" s="58"/>
      <c r="D158" s="58"/>
      <c r="E158" s="58"/>
      <c r="F158" s="58"/>
      <c r="G158" s="58"/>
      <c r="H158" s="58"/>
      <c r="I158" s="58"/>
    </row>
    <row r="159" spans="1:9" s="57" customFormat="1">
      <c r="A159" s="58"/>
      <c r="B159" s="58"/>
      <c r="C159" s="58"/>
      <c r="D159" s="58"/>
      <c r="E159" s="58"/>
      <c r="F159" s="58"/>
      <c r="G159" s="58"/>
      <c r="H159" s="58"/>
      <c r="I159" s="58"/>
    </row>
    <row r="160" spans="1:9" s="57" customFormat="1">
      <c r="A160" s="58"/>
      <c r="B160" s="58"/>
      <c r="C160" s="58"/>
      <c r="D160" s="58"/>
      <c r="E160" s="58"/>
      <c r="F160" s="58"/>
      <c r="G160" s="58"/>
      <c r="H160" s="58"/>
      <c r="I160" s="58"/>
    </row>
    <row r="161" spans="1:9" s="57" customFormat="1">
      <c r="A161" s="58"/>
      <c r="B161" s="58"/>
      <c r="C161" s="58"/>
      <c r="D161" s="58"/>
      <c r="E161" s="58"/>
      <c r="F161" s="58"/>
      <c r="G161" s="58"/>
      <c r="H161" s="58"/>
      <c r="I161" s="58"/>
    </row>
    <row r="162" spans="1:9" s="57" customFormat="1">
      <c r="A162" s="58"/>
      <c r="B162" s="58"/>
      <c r="C162" s="58"/>
      <c r="D162" s="58"/>
      <c r="E162" s="58"/>
      <c r="F162" s="58"/>
      <c r="G162" s="58"/>
      <c r="H162" s="58"/>
      <c r="I162" s="58"/>
    </row>
    <row r="163" spans="1:9" s="57" customFormat="1">
      <c r="A163" s="58"/>
      <c r="B163" s="58"/>
      <c r="C163" s="58"/>
      <c r="D163" s="58"/>
      <c r="E163" s="58"/>
      <c r="F163" s="58"/>
      <c r="G163" s="58"/>
      <c r="H163" s="58"/>
      <c r="I163" s="58"/>
    </row>
    <row r="164" spans="1:9" s="57" customFormat="1">
      <c r="A164" s="58"/>
      <c r="B164" s="58"/>
      <c r="C164" s="58"/>
      <c r="D164" s="58"/>
      <c r="E164" s="58"/>
      <c r="F164" s="58"/>
      <c r="G164" s="58"/>
      <c r="H164" s="58"/>
      <c r="I164" s="58"/>
    </row>
    <row r="165" spans="1:9" s="57" customFormat="1">
      <c r="A165" s="58"/>
      <c r="B165" s="58"/>
      <c r="C165" s="58"/>
      <c r="D165" s="58"/>
      <c r="E165" s="58"/>
      <c r="F165" s="58"/>
      <c r="G165" s="58"/>
      <c r="H165" s="58"/>
      <c r="I165" s="58"/>
    </row>
    <row r="166" spans="1:9" s="57" customFormat="1">
      <c r="A166" s="58"/>
      <c r="B166" s="58"/>
      <c r="C166" s="58"/>
      <c r="D166" s="58"/>
      <c r="E166" s="58"/>
      <c r="F166" s="58"/>
      <c r="G166" s="58"/>
      <c r="H166" s="58"/>
      <c r="I166" s="58"/>
    </row>
    <row r="167" spans="1:9" s="57" customFormat="1">
      <c r="A167" s="58"/>
      <c r="B167" s="58"/>
      <c r="C167" s="58"/>
      <c r="D167" s="58"/>
      <c r="E167" s="58"/>
      <c r="F167" s="58"/>
      <c r="G167" s="58"/>
      <c r="H167" s="58"/>
      <c r="I167" s="58"/>
    </row>
    <row r="168" spans="1:9" s="57" customFormat="1">
      <c r="A168" s="58"/>
      <c r="B168" s="58"/>
      <c r="C168" s="58"/>
      <c r="D168" s="58"/>
      <c r="E168" s="58"/>
      <c r="F168" s="58"/>
      <c r="G168" s="58"/>
      <c r="H168" s="58"/>
      <c r="I168" s="58"/>
    </row>
    <row r="169" spans="1:9" s="57" customFormat="1">
      <c r="A169" s="58"/>
      <c r="B169" s="58"/>
      <c r="C169" s="58"/>
      <c r="D169" s="58"/>
      <c r="E169" s="58"/>
      <c r="F169" s="58"/>
      <c r="G169" s="58"/>
      <c r="H169" s="58"/>
      <c r="I169" s="58"/>
    </row>
    <row r="170" spans="1:9" s="57" customFormat="1">
      <c r="A170" s="58"/>
      <c r="B170" s="58"/>
      <c r="C170" s="58"/>
      <c r="D170" s="58"/>
      <c r="E170" s="58"/>
      <c r="F170" s="58"/>
      <c r="G170" s="58"/>
      <c r="H170" s="58"/>
      <c r="I170" s="58"/>
    </row>
    <row r="171" spans="1:9" s="57" customFormat="1">
      <c r="A171" s="58"/>
      <c r="B171" s="58"/>
      <c r="C171" s="58"/>
      <c r="D171" s="58"/>
      <c r="E171" s="58"/>
      <c r="F171" s="58"/>
      <c r="G171" s="58"/>
      <c r="H171" s="58"/>
      <c r="I171" s="58"/>
    </row>
    <row r="172" spans="1:9" s="57" customFormat="1">
      <c r="A172" s="58"/>
      <c r="B172" s="58"/>
      <c r="C172" s="58"/>
      <c r="D172" s="58"/>
      <c r="E172" s="58"/>
      <c r="F172" s="58"/>
      <c r="G172" s="58"/>
      <c r="H172" s="58"/>
      <c r="I172" s="58"/>
    </row>
    <row r="173" spans="1:9" s="57" customFormat="1">
      <c r="A173" s="58"/>
      <c r="B173" s="58"/>
      <c r="C173" s="58"/>
      <c r="D173" s="58"/>
      <c r="E173" s="58"/>
      <c r="F173" s="58"/>
      <c r="G173" s="58"/>
      <c r="H173" s="58"/>
      <c r="I173" s="58"/>
    </row>
    <row r="174" spans="1:9" s="57" customFormat="1">
      <c r="A174" s="58"/>
      <c r="B174" s="58"/>
      <c r="C174" s="58"/>
      <c r="D174" s="58"/>
      <c r="E174" s="58"/>
      <c r="F174" s="58"/>
      <c r="G174" s="58"/>
      <c r="H174" s="58"/>
      <c r="I174" s="58"/>
    </row>
    <row r="175" spans="1:9" s="57" customFormat="1">
      <c r="A175" s="58"/>
      <c r="B175" s="58"/>
      <c r="C175" s="58"/>
      <c r="D175" s="58"/>
      <c r="E175" s="58"/>
      <c r="F175" s="58"/>
      <c r="G175" s="58"/>
      <c r="H175" s="58"/>
      <c r="I175" s="58"/>
    </row>
    <row r="176" spans="1:9" s="57" customFormat="1">
      <c r="A176" s="58"/>
      <c r="B176" s="58"/>
      <c r="C176" s="58"/>
      <c r="D176" s="58"/>
      <c r="E176" s="58"/>
      <c r="F176" s="58"/>
      <c r="G176" s="58"/>
      <c r="H176" s="58"/>
      <c r="I176" s="58"/>
    </row>
    <row r="177" spans="1:9" s="57" customFormat="1">
      <c r="A177" s="58"/>
      <c r="B177" s="58"/>
      <c r="C177" s="58"/>
      <c r="D177" s="58"/>
      <c r="E177" s="58"/>
      <c r="F177" s="58"/>
      <c r="G177" s="58"/>
      <c r="H177" s="58"/>
      <c r="I177" s="58"/>
    </row>
    <row r="178" spans="1:9" s="57" customFormat="1">
      <c r="A178" s="58"/>
      <c r="B178" s="58"/>
      <c r="C178" s="58"/>
      <c r="D178" s="58"/>
      <c r="E178" s="58"/>
      <c r="F178" s="58"/>
      <c r="G178" s="58"/>
      <c r="H178" s="58"/>
      <c r="I178" s="58"/>
    </row>
    <row r="179" spans="1:9" s="57" customFormat="1">
      <c r="A179" s="58"/>
      <c r="B179" s="58"/>
      <c r="C179" s="58"/>
      <c r="D179" s="58"/>
      <c r="E179" s="58"/>
      <c r="F179" s="58"/>
      <c r="G179" s="58"/>
      <c r="H179" s="58"/>
      <c r="I179" s="58"/>
    </row>
    <row r="180" spans="1:9" s="57" customFormat="1">
      <c r="A180" s="58"/>
      <c r="B180" s="58"/>
      <c r="C180" s="58"/>
      <c r="D180" s="58"/>
      <c r="E180" s="58"/>
      <c r="F180" s="58"/>
      <c r="G180" s="58"/>
      <c r="H180" s="58"/>
      <c r="I180" s="58"/>
    </row>
    <row r="181" spans="1:9" s="57" customFormat="1">
      <c r="A181" s="58"/>
      <c r="B181" s="58"/>
      <c r="C181" s="58"/>
      <c r="D181" s="58"/>
      <c r="E181" s="58"/>
      <c r="F181" s="58"/>
      <c r="G181" s="58"/>
      <c r="H181" s="58"/>
      <c r="I181" s="58"/>
    </row>
    <row r="182" spans="1:9" s="57" customFormat="1">
      <c r="A182" s="58"/>
      <c r="B182" s="58"/>
      <c r="C182" s="58"/>
      <c r="D182" s="58"/>
      <c r="E182" s="58"/>
      <c r="F182" s="58"/>
      <c r="G182" s="58"/>
      <c r="H182" s="58"/>
      <c r="I182" s="58"/>
    </row>
    <row r="183" spans="1:9" s="57" customFormat="1">
      <c r="A183" s="58"/>
      <c r="B183" s="58"/>
      <c r="C183" s="58"/>
      <c r="D183" s="58"/>
      <c r="E183" s="58"/>
      <c r="F183" s="58"/>
      <c r="G183" s="58"/>
      <c r="H183" s="58"/>
      <c r="I183" s="58"/>
    </row>
    <row r="184" spans="1:9" s="57" customFormat="1">
      <c r="A184" s="58"/>
      <c r="B184" s="58"/>
      <c r="C184" s="58"/>
      <c r="D184" s="58"/>
      <c r="E184" s="58"/>
      <c r="F184" s="58"/>
      <c r="G184" s="58"/>
      <c r="H184" s="58"/>
      <c r="I184" s="58"/>
    </row>
    <row r="185" spans="1:9" s="57" customFormat="1">
      <c r="A185" s="58"/>
      <c r="B185" s="58"/>
      <c r="C185" s="58"/>
      <c r="D185" s="58"/>
      <c r="E185" s="58"/>
      <c r="F185" s="58"/>
      <c r="G185" s="58"/>
      <c r="H185" s="58"/>
      <c r="I185" s="58"/>
    </row>
    <row r="186" spans="1:9" s="57" customFormat="1">
      <c r="A186" s="58"/>
      <c r="B186" s="58"/>
      <c r="C186" s="58"/>
      <c r="D186" s="58"/>
      <c r="E186" s="58"/>
      <c r="F186" s="58"/>
      <c r="G186" s="58"/>
      <c r="H186" s="58"/>
      <c r="I186" s="58"/>
    </row>
    <row r="187" spans="1:9" s="57" customFormat="1">
      <c r="A187" s="58"/>
      <c r="B187" s="58"/>
      <c r="C187" s="58"/>
      <c r="D187" s="58"/>
      <c r="E187" s="58"/>
      <c r="F187" s="58"/>
      <c r="G187" s="58"/>
      <c r="H187" s="58"/>
      <c r="I187" s="58"/>
    </row>
    <row r="188" spans="1:9" s="57" customFormat="1">
      <c r="A188" s="58"/>
      <c r="B188" s="58"/>
      <c r="C188" s="58"/>
      <c r="D188" s="58"/>
      <c r="E188" s="58"/>
      <c r="F188" s="58"/>
      <c r="G188" s="58"/>
      <c r="H188" s="58"/>
      <c r="I188" s="58"/>
    </row>
    <row r="189" spans="1:9" s="57" customFormat="1">
      <c r="A189" s="58"/>
      <c r="B189" s="58"/>
      <c r="C189" s="58"/>
      <c r="D189" s="58"/>
      <c r="E189" s="58"/>
      <c r="F189" s="58"/>
      <c r="G189" s="58"/>
      <c r="H189" s="58"/>
      <c r="I189" s="58"/>
    </row>
    <row r="190" spans="1:9" s="57" customFormat="1">
      <c r="A190" s="58"/>
      <c r="B190" s="58"/>
      <c r="C190" s="58"/>
      <c r="D190" s="58"/>
      <c r="E190" s="58"/>
      <c r="F190" s="58"/>
      <c r="G190" s="58"/>
      <c r="H190" s="58"/>
      <c r="I190" s="58"/>
    </row>
    <row r="191" spans="1:9" s="57" customFormat="1">
      <c r="A191" s="58"/>
      <c r="B191" s="58"/>
      <c r="C191" s="58"/>
      <c r="D191" s="58"/>
      <c r="E191" s="58"/>
      <c r="F191" s="58"/>
      <c r="G191" s="58"/>
      <c r="H191" s="58"/>
      <c r="I191" s="58"/>
    </row>
    <row r="192" spans="1:9" s="57" customFormat="1">
      <c r="A192" s="58"/>
      <c r="B192" s="58"/>
      <c r="C192" s="58"/>
      <c r="D192" s="58"/>
      <c r="E192" s="58"/>
      <c r="F192" s="58"/>
      <c r="G192" s="58"/>
      <c r="H192" s="58"/>
      <c r="I192" s="58"/>
    </row>
    <row r="193" spans="1:9" s="57" customFormat="1">
      <c r="A193" s="58"/>
      <c r="B193" s="58"/>
      <c r="C193" s="58"/>
      <c r="D193" s="58"/>
      <c r="E193" s="58"/>
      <c r="F193" s="58"/>
      <c r="G193" s="58"/>
      <c r="H193" s="58"/>
      <c r="I193" s="58"/>
    </row>
    <row r="194" spans="1:9" s="57" customFormat="1">
      <c r="A194" s="58"/>
      <c r="B194" s="58"/>
      <c r="C194" s="58"/>
      <c r="D194" s="58"/>
      <c r="E194" s="58"/>
      <c r="F194" s="58"/>
      <c r="G194" s="58"/>
      <c r="H194" s="58"/>
      <c r="I194" s="58"/>
    </row>
    <row r="195" spans="1:9" s="57" customFormat="1">
      <c r="A195" s="58"/>
      <c r="B195" s="58"/>
      <c r="C195" s="58"/>
      <c r="D195" s="58"/>
      <c r="E195" s="58"/>
      <c r="F195" s="58"/>
      <c r="G195" s="58"/>
      <c r="H195" s="58"/>
      <c r="I195" s="58"/>
    </row>
    <row r="196" spans="1:9" s="57" customFormat="1">
      <c r="A196" s="58"/>
      <c r="B196" s="58"/>
      <c r="C196" s="58"/>
      <c r="D196" s="58"/>
      <c r="E196" s="58"/>
      <c r="F196" s="58"/>
      <c r="G196" s="58"/>
      <c r="H196" s="58"/>
      <c r="I196" s="58"/>
    </row>
    <row r="197" spans="1:9" s="57" customFormat="1">
      <c r="A197" s="58"/>
      <c r="B197" s="58"/>
      <c r="C197" s="58"/>
      <c r="D197" s="58"/>
      <c r="E197" s="58"/>
      <c r="F197" s="58"/>
      <c r="G197" s="58"/>
      <c r="H197" s="58"/>
      <c r="I197" s="58"/>
    </row>
    <row r="198" spans="1:9" s="57" customFormat="1">
      <c r="A198" s="58"/>
      <c r="B198" s="58"/>
      <c r="C198" s="58"/>
      <c r="D198" s="58"/>
      <c r="E198" s="58"/>
      <c r="F198" s="58"/>
      <c r="G198" s="58"/>
      <c r="H198" s="58"/>
      <c r="I198" s="58"/>
    </row>
    <row r="199" spans="1:9" s="57" customFormat="1">
      <c r="A199" s="58"/>
      <c r="B199" s="58"/>
      <c r="C199" s="58"/>
      <c r="D199" s="58"/>
      <c r="E199" s="58"/>
      <c r="F199" s="58"/>
      <c r="G199" s="58"/>
      <c r="H199" s="58"/>
      <c r="I199" s="58"/>
    </row>
    <row r="200" spans="1:9" s="57" customFormat="1">
      <c r="A200" s="58"/>
      <c r="B200" s="58"/>
      <c r="C200" s="58"/>
      <c r="D200" s="58"/>
      <c r="E200" s="58"/>
      <c r="F200" s="58"/>
      <c r="G200" s="58"/>
      <c r="H200" s="58"/>
      <c r="I200" s="58"/>
    </row>
    <row r="201" spans="1:9" s="57" customFormat="1">
      <c r="A201" s="58"/>
      <c r="B201" s="58"/>
      <c r="C201" s="58"/>
      <c r="D201" s="58"/>
      <c r="E201" s="58"/>
      <c r="F201" s="58"/>
      <c r="G201" s="58"/>
      <c r="H201" s="58"/>
      <c r="I201" s="58"/>
    </row>
    <row r="202" spans="1:9" s="57" customFormat="1">
      <c r="A202" s="58"/>
      <c r="B202" s="58"/>
      <c r="C202" s="58"/>
      <c r="D202" s="58"/>
      <c r="E202" s="58"/>
      <c r="F202" s="58"/>
      <c r="G202" s="58"/>
      <c r="H202" s="58"/>
      <c r="I202" s="58"/>
    </row>
    <row r="203" spans="1:9" s="57" customFormat="1">
      <c r="A203" s="58"/>
      <c r="B203" s="58"/>
      <c r="C203" s="58"/>
      <c r="D203" s="58"/>
      <c r="E203" s="58"/>
      <c r="F203" s="58"/>
      <c r="G203" s="58"/>
      <c r="H203" s="58"/>
      <c r="I203" s="58"/>
    </row>
    <row r="204" spans="1:9" s="57" customFormat="1">
      <c r="A204" s="58"/>
      <c r="B204" s="58"/>
      <c r="C204" s="58"/>
      <c r="D204" s="58"/>
      <c r="E204" s="58"/>
      <c r="F204" s="58"/>
      <c r="G204" s="58"/>
      <c r="H204" s="58"/>
      <c r="I204" s="58"/>
    </row>
    <row r="205" spans="1:9" s="57" customFormat="1">
      <c r="A205" s="58"/>
      <c r="B205" s="58"/>
      <c r="C205" s="58"/>
      <c r="D205" s="58"/>
      <c r="E205" s="58"/>
      <c r="F205" s="58"/>
      <c r="G205" s="58"/>
      <c r="H205" s="58"/>
      <c r="I205" s="58"/>
    </row>
    <row r="206" spans="1:9" s="57" customFormat="1">
      <c r="A206" s="58"/>
      <c r="B206" s="58"/>
      <c r="C206" s="58"/>
      <c r="D206" s="58"/>
      <c r="E206" s="58"/>
      <c r="F206" s="58"/>
      <c r="G206" s="58"/>
      <c r="H206" s="58"/>
      <c r="I206" s="58"/>
    </row>
    <row r="207" spans="1:9" s="57" customFormat="1">
      <c r="A207" s="58"/>
      <c r="B207" s="58"/>
      <c r="C207" s="58"/>
      <c r="D207" s="58"/>
      <c r="E207" s="58"/>
      <c r="F207" s="58"/>
      <c r="G207" s="58"/>
      <c r="H207" s="58"/>
      <c r="I207" s="58"/>
    </row>
    <row r="208" spans="1:9" s="57" customFormat="1">
      <c r="A208" s="58"/>
      <c r="B208" s="58"/>
      <c r="C208" s="58"/>
      <c r="D208" s="58"/>
      <c r="E208" s="58"/>
      <c r="F208" s="58"/>
      <c r="G208" s="58"/>
      <c r="H208" s="58"/>
      <c r="I208" s="58"/>
    </row>
    <row r="209" spans="1:9" s="57" customFormat="1">
      <c r="A209" s="58"/>
      <c r="B209" s="58"/>
      <c r="C209" s="58"/>
      <c r="D209" s="58"/>
      <c r="E209" s="58"/>
      <c r="F209" s="58"/>
      <c r="G209" s="58"/>
      <c r="H209" s="58"/>
      <c r="I209" s="58"/>
    </row>
    <row r="210" spans="1:9" s="57" customFormat="1">
      <c r="A210" s="58"/>
      <c r="B210" s="58"/>
      <c r="C210" s="58"/>
      <c r="D210" s="58"/>
      <c r="E210" s="58"/>
      <c r="F210" s="58"/>
      <c r="G210" s="58"/>
      <c r="H210" s="58"/>
      <c r="I210" s="58"/>
    </row>
    <row r="211" spans="1:9" s="57" customFormat="1">
      <c r="A211" s="58"/>
      <c r="B211" s="58"/>
      <c r="C211" s="58"/>
      <c r="D211" s="58"/>
      <c r="E211" s="58"/>
      <c r="F211" s="58"/>
      <c r="G211" s="58"/>
      <c r="H211" s="58"/>
      <c r="I211" s="58"/>
    </row>
    <row r="212" spans="1:9" s="57" customFormat="1">
      <c r="A212" s="58"/>
      <c r="B212" s="58"/>
      <c r="C212" s="58"/>
      <c r="D212" s="58"/>
      <c r="E212" s="58"/>
      <c r="F212" s="58"/>
      <c r="G212" s="58"/>
      <c r="H212" s="58"/>
      <c r="I212" s="58"/>
    </row>
    <row r="213" spans="1:9" s="57" customFormat="1">
      <c r="A213" s="58"/>
      <c r="B213" s="58"/>
      <c r="C213" s="58"/>
      <c r="D213" s="58"/>
      <c r="E213" s="58"/>
      <c r="F213" s="58"/>
      <c r="G213" s="58"/>
      <c r="H213" s="58"/>
      <c r="I213" s="58"/>
    </row>
    <row r="214" spans="1:9" s="57" customFormat="1">
      <c r="A214" s="58"/>
      <c r="B214" s="58"/>
      <c r="C214" s="58"/>
      <c r="D214" s="58"/>
      <c r="E214" s="58"/>
      <c r="F214" s="58"/>
      <c r="G214" s="58"/>
      <c r="H214" s="58"/>
      <c r="I214" s="58"/>
    </row>
    <row r="215" spans="1:9" s="57" customFormat="1">
      <c r="A215" s="58"/>
      <c r="B215" s="58"/>
      <c r="C215" s="58"/>
      <c r="D215" s="58"/>
      <c r="E215" s="58"/>
      <c r="F215" s="58"/>
      <c r="G215" s="58"/>
      <c r="H215" s="58"/>
      <c r="I215" s="58"/>
    </row>
    <row r="216" spans="1:9" s="57" customFormat="1">
      <c r="A216" s="58"/>
      <c r="B216" s="58"/>
      <c r="C216" s="58"/>
      <c r="D216" s="58"/>
      <c r="E216" s="58"/>
      <c r="F216" s="58"/>
      <c r="G216" s="58"/>
      <c r="H216" s="58"/>
      <c r="I216" s="58"/>
    </row>
    <row r="217" spans="1:9" s="57" customFormat="1">
      <c r="A217" s="58"/>
      <c r="B217" s="58"/>
      <c r="C217" s="58"/>
      <c r="D217" s="58"/>
      <c r="E217" s="58"/>
      <c r="F217" s="58"/>
      <c r="G217" s="58"/>
      <c r="H217" s="58"/>
      <c r="I217" s="58"/>
    </row>
    <row r="218" spans="1:9" s="57" customFormat="1">
      <c r="A218" s="58"/>
      <c r="B218" s="58"/>
      <c r="C218" s="58"/>
      <c r="D218" s="58"/>
      <c r="E218" s="58"/>
      <c r="F218" s="58"/>
      <c r="G218" s="58"/>
      <c r="H218" s="58"/>
      <c r="I218" s="58"/>
    </row>
    <row r="219" spans="1:9" s="57" customFormat="1">
      <c r="A219" s="58"/>
      <c r="B219" s="58"/>
      <c r="C219" s="58"/>
      <c r="D219" s="58"/>
      <c r="E219" s="58"/>
      <c r="F219" s="58"/>
      <c r="G219" s="58"/>
      <c r="H219" s="58"/>
      <c r="I219" s="58"/>
    </row>
    <row r="220" spans="1:9" s="57" customFormat="1">
      <c r="A220" s="58"/>
      <c r="B220" s="58"/>
      <c r="C220" s="58"/>
      <c r="D220" s="58"/>
      <c r="E220" s="58"/>
      <c r="F220" s="58"/>
      <c r="G220" s="58"/>
      <c r="H220" s="58"/>
      <c r="I220" s="58"/>
    </row>
    <row r="221" spans="1:9" s="57" customFormat="1">
      <c r="A221" s="58"/>
      <c r="B221" s="58"/>
      <c r="C221" s="58"/>
      <c r="D221" s="58"/>
      <c r="E221" s="58"/>
      <c r="F221" s="58"/>
      <c r="G221" s="58"/>
      <c r="H221" s="58"/>
      <c r="I221" s="58"/>
    </row>
    <row r="222" spans="1:9" s="57" customFormat="1">
      <c r="A222" s="58"/>
      <c r="B222" s="58"/>
      <c r="C222" s="58"/>
      <c r="D222" s="58"/>
      <c r="E222" s="58"/>
      <c r="F222" s="58"/>
      <c r="G222" s="58"/>
      <c r="H222" s="58"/>
      <c r="I222" s="58"/>
    </row>
    <row r="223" spans="1:9" s="57" customFormat="1">
      <c r="A223" s="58"/>
      <c r="B223" s="58"/>
      <c r="C223" s="58"/>
      <c r="D223" s="58"/>
      <c r="E223" s="58"/>
      <c r="F223" s="58"/>
      <c r="G223" s="58"/>
      <c r="H223" s="58"/>
      <c r="I223" s="58"/>
    </row>
    <row r="224" spans="1:9" s="57" customFormat="1">
      <c r="A224" s="58"/>
      <c r="B224" s="58"/>
      <c r="C224" s="58"/>
      <c r="D224" s="58"/>
      <c r="E224" s="58"/>
      <c r="F224" s="58"/>
      <c r="G224" s="58"/>
      <c r="H224" s="58"/>
      <c r="I224" s="58"/>
    </row>
    <row r="225" spans="1:9" s="57" customFormat="1">
      <c r="A225" s="58"/>
      <c r="B225" s="58"/>
      <c r="C225" s="58"/>
      <c r="D225" s="58"/>
      <c r="E225" s="58"/>
      <c r="F225" s="58"/>
      <c r="G225" s="58"/>
      <c r="H225" s="58"/>
      <c r="I225" s="58"/>
    </row>
    <row r="226" spans="1:9" s="57" customFormat="1">
      <c r="A226" s="58"/>
      <c r="B226" s="58"/>
      <c r="C226" s="58"/>
      <c r="D226" s="58"/>
      <c r="E226" s="58"/>
      <c r="F226" s="58"/>
      <c r="G226" s="58"/>
      <c r="H226" s="58"/>
      <c r="I226" s="58"/>
    </row>
    <row r="227" spans="1:9" s="57" customFormat="1">
      <c r="A227" s="58"/>
      <c r="B227" s="58"/>
      <c r="C227" s="58"/>
      <c r="D227" s="58"/>
      <c r="E227" s="58"/>
      <c r="F227" s="58"/>
      <c r="G227" s="58"/>
      <c r="H227" s="58"/>
      <c r="I227" s="58"/>
    </row>
    <row r="228" spans="1:9" s="57" customFormat="1">
      <c r="A228" s="58"/>
      <c r="B228" s="58"/>
      <c r="C228" s="58"/>
      <c r="D228" s="58"/>
      <c r="E228" s="58"/>
      <c r="F228" s="58"/>
      <c r="G228" s="58"/>
      <c r="H228" s="58"/>
      <c r="I228" s="58"/>
    </row>
    <row r="229" spans="1:9" s="57" customFormat="1">
      <c r="A229" s="58"/>
      <c r="B229" s="58"/>
      <c r="C229" s="58"/>
      <c r="D229" s="58"/>
      <c r="E229" s="58"/>
      <c r="F229" s="58"/>
      <c r="G229" s="58"/>
      <c r="H229" s="58"/>
      <c r="I229" s="58"/>
    </row>
    <row r="230" spans="1:9" s="57" customFormat="1">
      <c r="A230" s="58"/>
      <c r="B230" s="58"/>
      <c r="C230" s="58"/>
      <c r="D230" s="58"/>
      <c r="E230" s="58"/>
      <c r="F230" s="58"/>
      <c r="G230" s="58"/>
      <c r="H230" s="58"/>
      <c r="I230" s="58"/>
    </row>
    <row r="231" spans="1:9" s="57" customFormat="1">
      <c r="A231" s="58"/>
      <c r="B231" s="58"/>
      <c r="C231" s="58"/>
      <c r="D231" s="58"/>
      <c r="E231" s="58"/>
      <c r="F231" s="58"/>
      <c r="G231" s="58"/>
      <c r="H231" s="58"/>
      <c r="I231" s="58"/>
    </row>
    <row r="232" spans="1:9" s="57" customFormat="1">
      <c r="A232" s="58"/>
      <c r="B232" s="58"/>
      <c r="C232" s="58"/>
      <c r="D232" s="58"/>
      <c r="E232" s="58"/>
      <c r="F232" s="58"/>
      <c r="G232" s="58"/>
      <c r="H232" s="58"/>
      <c r="I232" s="58"/>
    </row>
    <row r="233" spans="1:9" s="57" customFormat="1">
      <c r="A233" s="58"/>
      <c r="B233" s="58"/>
      <c r="C233" s="58"/>
      <c r="D233" s="58"/>
      <c r="E233" s="58"/>
      <c r="F233" s="58"/>
      <c r="G233" s="58"/>
      <c r="H233" s="58"/>
      <c r="I233" s="58"/>
    </row>
    <row r="234" spans="1:9" s="57" customFormat="1">
      <c r="A234" s="58"/>
      <c r="B234" s="58"/>
      <c r="C234" s="58"/>
      <c r="D234" s="58"/>
      <c r="E234" s="58"/>
      <c r="F234" s="58"/>
      <c r="G234" s="58"/>
      <c r="H234" s="58"/>
      <c r="I234" s="58"/>
    </row>
    <row r="235" spans="1:9" s="57" customFormat="1">
      <c r="A235" s="58"/>
      <c r="B235" s="58"/>
      <c r="C235" s="58"/>
      <c r="D235" s="58"/>
      <c r="E235" s="58"/>
      <c r="F235" s="58"/>
      <c r="G235" s="58"/>
      <c r="H235" s="58"/>
      <c r="I235" s="58"/>
    </row>
    <row r="236" spans="1:9" s="57" customFormat="1">
      <c r="A236" s="58"/>
      <c r="B236" s="58"/>
      <c r="C236" s="58"/>
      <c r="D236" s="58"/>
      <c r="E236" s="58"/>
      <c r="F236" s="58"/>
      <c r="G236" s="58"/>
      <c r="H236" s="58"/>
      <c r="I236" s="58"/>
    </row>
    <row r="237" spans="1:9" s="57" customFormat="1">
      <c r="A237" s="58"/>
      <c r="B237" s="58"/>
      <c r="C237" s="58"/>
      <c r="D237" s="58"/>
      <c r="E237" s="58"/>
      <c r="F237" s="58"/>
      <c r="G237" s="58"/>
      <c r="H237" s="58"/>
      <c r="I237" s="58"/>
    </row>
    <row r="238" spans="1:9" s="57" customFormat="1">
      <c r="A238" s="58"/>
      <c r="B238" s="58"/>
      <c r="C238" s="58"/>
      <c r="D238" s="58"/>
      <c r="E238" s="58"/>
      <c r="F238" s="58"/>
      <c r="G238" s="58"/>
      <c r="H238" s="58"/>
      <c r="I238" s="58"/>
    </row>
    <row r="239" spans="1:9" s="57" customFormat="1">
      <c r="A239" s="58"/>
      <c r="B239" s="58"/>
      <c r="C239" s="58"/>
      <c r="D239" s="58"/>
      <c r="E239" s="58"/>
      <c r="F239" s="58"/>
      <c r="G239" s="58"/>
      <c r="H239" s="58"/>
      <c r="I239" s="58"/>
    </row>
    <row r="240" spans="1:9" s="57" customFormat="1">
      <c r="A240" s="58"/>
      <c r="B240" s="58"/>
      <c r="C240" s="58"/>
      <c r="D240" s="58"/>
      <c r="E240" s="58"/>
      <c r="F240" s="58"/>
      <c r="G240" s="58"/>
      <c r="H240" s="58"/>
      <c r="I240" s="58"/>
    </row>
    <row r="241" spans="1:9" s="57" customFormat="1">
      <c r="A241" s="58"/>
      <c r="B241" s="58"/>
      <c r="C241" s="58"/>
      <c r="D241" s="58"/>
      <c r="E241" s="58"/>
      <c r="F241" s="58"/>
      <c r="G241" s="58"/>
      <c r="H241" s="58"/>
      <c r="I241" s="58"/>
    </row>
    <row r="242" spans="1:9" s="57" customFormat="1">
      <c r="A242" s="58"/>
      <c r="B242" s="58"/>
      <c r="C242" s="58"/>
      <c r="D242" s="58"/>
      <c r="E242" s="58"/>
      <c r="F242" s="58"/>
      <c r="G242" s="58"/>
      <c r="H242" s="58"/>
      <c r="I242" s="58"/>
    </row>
    <row r="243" spans="1:9" s="57" customFormat="1">
      <c r="A243" s="58"/>
      <c r="B243" s="58"/>
      <c r="C243" s="58"/>
      <c r="D243" s="58"/>
      <c r="E243" s="58"/>
      <c r="F243" s="58"/>
      <c r="G243" s="58"/>
      <c r="H243" s="58"/>
      <c r="I243" s="58"/>
    </row>
    <row r="244" spans="1:9" s="57" customFormat="1">
      <c r="A244" s="58"/>
      <c r="B244" s="58"/>
      <c r="C244" s="58"/>
      <c r="D244" s="58"/>
      <c r="E244" s="58"/>
      <c r="F244" s="58"/>
      <c r="G244" s="58"/>
      <c r="H244" s="58"/>
      <c r="I244" s="58"/>
    </row>
    <row r="245" spans="1:9" s="57" customFormat="1">
      <c r="A245" s="58"/>
      <c r="B245" s="58"/>
      <c r="C245" s="58"/>
      <c r="D245" s="58"/>
      <c r="E245" s="58"/>
      <c r="F245" s="58"/>
      <c r="G245" s="58"/>
      <c r="H245" s="58"/>
      <c r="I245" s="58"/>
    </row>
    <row r="246" spans="1:9" s="57" customFormat="1">
      <c r="A246" s="58"/>
      <c r="B246" s="58"/>
      <c r="C246" s="58"/>
      <c r="D246" s="58"/>
      <c r="E246" s="58"/>
      <c r="F246" s="58"/>
      <c r="G246" s="58"/>
      <c r="H246" s="58"/>
      <c r="I246" s="58"/>
    </row>
    <row r="247" spans="1:9" s="57" customFormat="1">
      <c r="A247" s="58"/>
      <c r="B247" s="58"/>
      <c r="C247" s="58"/>
      <c r="D247" s="58"/>
      <c r="E247" s="58"/>
      <c r="F247" s="58"/>
      <c r="G247" s="58"/>
      <c r="H247" s="58"/>
      <c r="I247" s="58"/>
    </row>
    <row r="248" spans="1:9" s="57" customFormat="1">
      <c r="A248" s="58"/>
      <c r="B248" s="58"/>
      <c r="C248" s="58"/>
      <c r="D248" s="58"/>
      <c r="E248" s="58"/>
      <c r="F248" s="58"/>
      <c r="G248" s="58"/>
      <c r="H248" s="58"/>
      <c r="I248" s="58"/>
    </row>
    <row r="249" spans="1:9" s="57" customFormat="1">
      <c r="A249" s="58"/>
      <c r="B249" s="58"/>
      <c r="C249" s="58"/>
      <c r="D249" s="58"/>
      <c r="E249" s="58"/>
      <c r="F249" s="58"/>
      <c r="G249" s="58"/>
      <c r="H249" s="58"/>
      <c r="I249" s="58"/>
    </row>
    <row r="250" spans="1:9" s="57" customFormat="1">
      <c r="A250" s="58"/>
      <c r="B250" s="58"/>
      <c r="C250" s="58"/>
      <c r="D250" s="58"/>
      <c r="E250" s="58"/>
      <c r="F250" s="58"/>
      <c r="G250" s="58"/>
      <c r="H250" s="58"/>
      <c r="I250" s="58"/>
    </row>
    <row r="251" spans="1:9" s="57" customFormat="1">
      <c r="A251" s="58"/>
      <c r="B251" s="58"/>
      <c r="C251" s="58"/>
      <c r="D251" s="58"/>
      <c r="E251" s="58"/>
      <c r="F251" s="58"/>
      <c r="G251" s="58"/>
      <c r="H251" s="58"/>
      <c r="I251" s="58"/>
    </row>
    <row r="252" spans="1:9" s="57" customFormat="1">
      <c r="A252" s="58"/>
      <c r="B252" s="58"/>
      <c r="C252" s="58"/>
      <c r="D252" s="58"/>
      <c r="E252" s="58"/>
      <c r="F252" s="58"/>
      <c r="G252" s="58"/>
      <c r="H252" s="58"/>
      <c r="I252" s="58"/>
    </row>
    <row r="253" spans="1:9" s="57" customFormat="1">
      <c r="A253" s="58"/>
      <c r="B253" s="58"/>
      <c r="C253" s="58"/>
      <c r="D253" s="58"/>
      <c r="E253" s="58"/>
      <c r="F253" s="58"/>
      <c r="G253" s="58"/>
      <c r="H253" s="58"/>
      <c r="I253" s="58"/>
    </row>
    <row r="254" spans="1:9" s="57" customFormat="1">
      <c r="A254" s="58"/>
      <c r="B254" s="58"/>
      <c r="C254" s="58"/>
      <c r="D254" s="58"/>
      <c r="E254" s="58"/>
      <c r="F254" s="58"/>
      <c r="G254" s="58"/>
      <c r="H254" s="58"/>
      <c r="I254" s="58"/>
    </row>
    <row r="255" spans="1:9" s="57" customFormat="1">
      <c r="A255" s="58"/>
      <c r="B255" s="58"/>
      <c r="C255" s="58"/>
      <c r="D255" s="58"/>
      <c r="E255" s="58"/>
      <c r="F255" s="58"/>
      <c r="G255" s="58"/>
      <c r="H255" s="58"/>
      <c r="I255" s="58"/>
    </row>
    <row r="256" spans="1:9" s="57" customFormat="1">
      <c r="A256" s="58"/>
      <c r="B256" s="58"/>
      <c r="C256" s="58"/>
      <c r="D256" s="58"/>
      <c r="E256" s="58"/>
      <c r="F256" s="58"/>
      <c r="G256" s="58"/>
      <c r="H256" s="58"/>
      <c r="I256" s="58"/>
    </row>
    <row r="257" spans="1:9" s="57" customFormat="1">
      <c r="A257" s="58"/>
      <c r="B257" s="58"/>
      <c r="C257" s="58"/>
      <c r="D257" s="58"/>
      <c r="E257" s="58"/>
      <c r="F257" s="58"/>
      <c r="G257" s="58"/>
      <c r="H257" s="58"/>
      <c r="I257" s="58"/>
    </row>
    <row r="258" spans="1:9" s="57" customFormat="1">
      <c r="A258" s="58"/>
      <c r="B258" s="58"/>
      <c r="C258" s="58"/>
      <c r="D258" s="58"/>
      <c r="E258" s="58"/>
      <c r="F258" s="58"/>
      <c r="G258" s="58"/>
      <c r="H258" s="58"/>
      <c r="I258" s="58"/>
    </row>
    <row r="259" spans="1:9" s="57" customFormat="1">
      <c r="A259" s="58"/>
      <c r="B259" s="58"/>
      <c r="C259" s="58"/>
      <c r="D259" s="58"/>
      <c r="E259" s="58"/>
      <c r="F259" s="58"/>
      <c r="G259" s="58"/>
      <c r="H259" s="58"/>
      <c r="I259" s="58"/>
    </row>
    <row r="260" spans="1:9" s="57" customFormat="1">
      <c r="A260" s="58"/>
      <c r="B260" s="58"/>
      <c r="C260" s="58"/>
      <c r="D260" s="58"/>
      <c r="E260" s="58"/>
      <c r="F260" s="58"/>
      <c r="G260" s="58"/>
      <c r="H260" s="58"/>
      <c r="I260" s="58"/>
    </row>
    <row r="261" spans="1:9" s="57" customFormat="1">
      <c r="A261" s="58"/>
      <c r="B261" s="58"/>
      <c r="C261" s="58"/>
      <c r="D261" s="58"/>
      <c r="E261" s="58"/>
      <c r="F261" s="58"/>
      <c r="G261" s="58"/>
      <c r="H261" s="58"/>
      <c r="I261" s="58"/>
    </row>
    <row r="262" spans="1:9" s="57" customFormat="1">
      <c r="A262" s="58"/>
      <c r="B262" s="58"/>
      <c r="C262" s="58"/>
      <c r="D262" s="58"/>
      <c r="E262" s="58"/>
      <c r="F262" s="58"/>
      <c r="G262" s="58"/>
      <c r="H262" s="58"/>
      <c r="I262" s="58"/>
    </row>
    <row r="263" spans="1:9" s="57" customFormat="1">
      <c r="A263" s="58"/>
      <c r="B263" s="58"/>
      <c r="C263" s="58"/>
      <c r="D263" s="58"/>
      <c r="E263" s="58"/>
      <c r="F263" s="58"/>
      <c r="G263" s="58"/>
      <c r="H263" s="58"/>
      <c r="I263" s="58"/>
    </row>
    <row r="264" spans="1:9" s="57" customFormat="1">
      <c r="A264" s="58"/>
      <c r="B264" s="58"/>
      <c r="C264" s="58"/>
      <c r="D264" s="58"/>
      <c r="E264" s="58"/>
      <c r="F264" s="58"/>
      <c r="G264" s="58"/>
      <c r="H264" s="58"/>
      <c r="I264" s="58"/>
    </row>
    <row r="265" spans="1:9" s="57" customFormat="1">
      <c r="A265" s="58"/>
      <c r="B265" s="58"/>
      <c r="C265" s="58"/>
      <c r="D265" s="58"/>
      <c r="E265" s="58"/>
      <c r="F265" s="58"/>
      <c r="G265" s="58"/>
      <c r="H265" s="58"/>
      <c r="I265" s="58"/>
    </row>
    <row r="266" spans="1:9" s="57" customFormat="1">
      <c r="A266" s="58"/>
      <c r="B266" s="58"/>
      <c r="C266" s="58"/>
      <c r="D266" s="58"/>
      <c r="E266" s="58"/>
      <c r="F266" s="58"/>
      <c r="G266" s="58"/>
      <c r="H266" s="58"/>
      <c r="I266" s="58"/>
    </row>
    <row r="267" spans="1:9" s="57" customFormat="1">
      <c r="A267" s="58"/>
      <c r="B267" s="58"/>
      <c r="C267" s="58"/>
      <c r="D267" s="58"/>
      <c r="E267" s="58"/>
      <c r="F267" s="58"/>
      <c r="G267" s="58"/>
      <c r="H267" s="58"/>
      <c r="I267" s="58"/>
    </row>
    <row r="268" spans="1:9" s="57" customFormat="1">
      <c r="A268" s="58"/>
      <c r="B268" s="58"/>
      <c r="C268" s="58"/>
      <c r="D268" s="58"/>
      <c r="E268" s="58"/>
      <c r="F268" s="58"/>
      <c r="G268" s="58"/>
      <c r="H268" s="58"/>
      <c r="I268" s="58"/>
    </row>
    <row r="269" spans="1:9" s="57" customFormat="1">
      <c r="A269" s="58"/>
      <c r="B269" s="58"/>
      <c r="C269" s="58"/>
      <c r="D269" s="58"/>
      <c r="E269" s="58"/>
      <c r="F269" s="58"/>
      <c r="G269" s="58"/>
      <c r="H269" s="58"/>
      <c r="I269" s="58"/>
    </row>
    <row r="270" spans="1:9" s="57" customFormat="1">
      <c r="A270" s="58"/>
      <c r="B270" s="58"/>
      <c r="C270" s="58"/>
      <c r="D270" s="58"/>
      <c r="E270" s="58"/>
      <c r="F270" s="58"/>
      <c r="G270" s="58"/>
      <c r="H270" s="58"/>
      <c r="I270" s="58"/>
    </row>
    <row r="271" spans="1:9" s="57" customFormat="1">
      <c r="A271" s="58"/>
      <c r="B271" s="58"/>
      <c r="C271" s="58"/>
      <c r="D271" s="58"/>
      <c r="E271" s="58"/>
      <c r="F271" s="58"/>
      <c r="G271" s="58"/>
      <c r="H271" s="58"/>
      <c r="I271" s="58"/>
    </row>
    <row r="272" spans="1:9" s="57" customFormat="1">
      <c r="A272" s="58"/>
      <c r="B272" s="58"/>
      <c r="C272" s="58"/>
      <c r="D272" s="58"/>
      <c r="E272" s="58"/>
      <c r="F272" s="58"/>
      <c r="G272" s="58"/>
      <c r="H272" s="58"/>
      <c r="I272" s="58"/>
    </row>
    <row r="273" spans="1:9" s="57" customFormat="1">
      <c r="A273" s="58"/>
      <c r="B273" s="58"/>
      <c r="C273" s="58"/>
      <c r="D273" s="58"/>
      <c r="E273" s="58"/>
      <c r="F273" s="58"/>
      <c r="G273" s="58"/>
      <c r="H273" s="58"/>
      <c r="I273" s="58"/>
    </row>
    <row r="274" spans="1:9" s="57" customFormat="1">
      <c r="A274" s="58"/>
      <c r="B274" s="58"/>
      <c r="C274" s="58"/>
      <c r="D274" s="58"/>
      <c r="E274" s="58"/>
      <c r="F274" s="58"/>
      <c r="G274" s="58"/>
      <c r="H274" s="58"/>
      <c r="I274" s="58"/>
    </row>
    <row r="275" spans="1:9" s="57" customFormat="1">
      <c r="A275" s="58"/>
      <c r="B275" s="58"/>
      <c r="C275" s="58"/>
      <c r="D275" s="58"/>
      <c r="E275" s="58"/>
      <c r="F275" s="58"/>
      <c r="G275" s="58"/>
      <c r="H275" s="58"/>
      <c r="I275" s="58"/>
    </row>
    <row r="276" spans="1:9" s="57" customFormat="1">
      <c r="A276" s="58"/>
      <c r="B276" s="58"/>
      <c r="C276" s="58"/>
      <c r="D276" s="58"/>
      <c r="E276" s="58"/>
      <c r="F276" s="58"/>
      <c r="G276" s="58"/>
      <c r="H276" s="58"/>
      <c r="I276" s="58"/>
    </row>
    <row r="277" spans="1:9" s="57" customFormat="1">
      <c r="A277" s="58"/>
      <c r="B277" s="58"/>
      <c r="C277" s="58"/>
      <c r="D277" s="58"/>
      <c r="E277" s="58"/>
      <c r="F277" s="58"/>
      <c r="G277" s="58"/>
      <c r="H277" s="58"/>
      <c r="I277" s="58"/>
    </row>
    <row r="278" spans="1:9" s="57" customFormat="1">
      <c r="A278" s="58"/>
      <c r="B278" s="58"/>
      <c r="C278" s="58"/>
      <c r="D278" s="58"/>
      <c r="E278" s="58"/>
      <c r="F278" s="58"/>
      <c r="G278" s="58"/>
      <c r="H278" s="58"/>
      <c r="I278" s="58"/>
    </row>
    <row r="279" spans="1:9" s="57" customFormat="1">
      <c r="A279" s="58"/>
      <c r="B279" s="58"/>
      <c r="C279" s="58"/>
      <c r="D279" s="58"/>
      <c r="E279" s="58"/>
      <c r="F279" s="58"/>
      <c r="G279" s="58"/>
      <c r="H279" s="58"/>
      <c r="I279" s="58"/>
    </row>
    <row r="280" spans="1:9" s="57" customFormat="1">
      <c r="A280" s="58"/>
      <c r="B280" s="58"/>
      <c r="C280" s="58"/>
      <c r="D280" s="58"/>
      <c r="E280" s="58"/>
      <c r="F280" s="58"/>
      <c r="G280" s="58"/>
      <c r="H280" s="58"/>
      <c r="I280" s="58"/>
    </row>
    <row r="281" spans="1:9" s="57" customFormat="1">
      <c r="A281" s="58"/>
      <c r="B281" s="58"/>
      <c r="C281" s="58"/>
      <c r="D281" s="58"/>
      <c r="E281" s="58"/>
      <c r="F281" s="58"/>
      <c r="G281" s="58"/>
      <c r="H281" s="58"/>
      <c r="I281" s="58"/>
    </row>
    <row r="282" spans="1:9" s="57" customFormat="1">
      <c r="A282" s="58"/>
      <c r="B282" s="58"/>
      <c r="C282" s="58"/>
      <c r="D282" s="58"/>
      <c r="E282" s="58"/>
      <c r="F282" s="58"/>
      <c r="G282" s="58"/>
      <c r="H282" s="58"/>
      <c r="I282" s="58"/>
    </row>
    <row r="283" spans="1:9" s="57" customFormat="1">
      <c r="A283" s="58"/>
      <c r="B283" s="58"/>
      <c r="C283" s="58"/>
      <c r="D283" s="58"/>
      <c r="E283" s="58"/>
      <c r="F283" s="58"/>
      <c r="G283" s="58"/>
      <c r="H283" s="58"/>
      <c r="I283" s="58"/>
    </row>
    <row r="284" spans="1:9" s="57" customFormat="1">
      <c r="A284" s="58"/>
      <c r="B284" s="58"/>
      <c r="C284" s="58"/>
      <c r="D284" s="58"/>
      <c r="E284" s="58"/>
      <c r="F284" s="58"/>
      <c r="G284" s="58"/>
      <c r="H284" s="58"/>
      <c r="I284" s="58"/>
    </row>
    <row r="285" spans="1:9" s="57" customFormat="1">
      <c r="A285" s="58"/>
      <c r="B285" s="58"/>
      <c r="C285" s="58"/>
      <c r="D285" s="58"/>
      <c r="E285" s="58"/>
      <c r="F285" s="58"/>
      <c r="G285" s="58"/>
      <c r="H285" s="58"/>
      <c r="I285" s="58"/>
    </row>
    <row r="286" spans="1:9" s="57" customFormat="1">
      <c r="A286" s="58"/>
      <c r="B286" s="58"/>
      <c r="C286" s="58"/>
      <c r="D286" s="58"/>
      <c r="E286" s="58"/>
      <c r="F286" s="58"/>
      <c r="G286" s="58"/>
      <c r="H286" s="58"/>
      <c r="I286" s="58"/>
    </row>
    <row r="287" spans="1:9" s="57" customFormat="1">
      <c r="A287" s="58"/>
      <c r="B287" s="58"/>
      <c r="C287" s="58"/>
      <c r="D287" s="58"/>
      <c r="E287" s="58"/>
      <c r="F287" s="58"/>
      <c r="G287" s="58"/>
      <c r="H287" s="58"/>
      <c r="I287" s="58"/>
    </row>
    <row r="288" spans="1:9" s="57" customFormat="1">
      <c r="A288" s="58"/>
      <c r="B288" s="58"/>
      <c r="C288" s="58"/>
      <c r="D288" s="58"/>
      <c r="E288" s="58"/>
      <c r="F288" s="58"/>
      <c r="G288" s="58"/>
      <c r="H288" s="58"/>
      <c r="I288" s="58"/>
    </row>
    <row r="289" spans="1:9" s="57" customFormat="1">
      <c r="A289" s="58"/>
      <c r="B289" s="58"/>
      <c r="C289" s="58"/>
      <c r="D289" s="58"/>
      <c r="E289" s="58"/>
      <c r="F289" s="58"/>
      <c r="G289" s="58"/>
      <c r="H289" s="58"/>
      <c r="I289" s="58"/>
    </row>
    <row r="290" spans="1:9" s="57" customFormat="1">
      <c r="A290" s="58"/>
      <c r="B290" s="58"/>
      <c r="C290" s="58"/>
      <c r="D290" s="58"/>
      <c r="E290" s="58"/>
      <c r="F290" s="58"/>
      <c r="G290" s="58"/>
      <c r="H290" s="58"/>
      <c r="I290" s="58"/>
    </row>
    <row r="291" spans="1:9" s="57" customFormat="1">
      <c r="A291" s="58"/>
      <c r="B291" s="58"/>
      <c r="C291" s="58"/>
      <c r="D291" s="58"/>
      <c r="E291" s="58"/>
      <c r="F291" s="58"/>
      <c r="G291" s="58"/>
      <c r="H291" s="58"/>
      <c r="I291" s="58"/>
    </row>
    <row r="292" spans="1:9" s="57" customFormat="1">
      <c r="A292" s="58"/>
      <c r="B292" s="58"/>
      <c r="C292" s="58"/>
      <c r="D292" s="58"/>
      <c r="E292" s="58"/>
      <c r="F292" s="58"/>
      <c r="G292" s="58"/>
      <c r="H292" s="58"/>
      <c r="I292" s="58"/>
    </row>
    <row r="293" spans="1:9" s="57" customFormat="1">
      <c r="A293" s="58"/>
      <c r="B293" s="58"/>
      <c r="C293" s="58"/>
      <c r="D293" s="58"/>
      <c r="E293" s="58"/>
      <c r="F293" s="58"/>
      <c r="G293" s="58"/>
      <c r="H293" s="58"/>
      <c r="I293" s="58"/>
    </row>
    <row r="294" spans="1:9" s="57" customFormat="1">
      <c r="A294" s="58"/>
      <c r="B294" s="58"/>
      <c r="C294" s="58"/>
      <c r="D294" s="58"/>
      <c r="E294" s="58"/>
      <c r="F294" s="58"/>
      <c r="G294" s="58"/>
      <c r="H294" s="58"/>
      <c r="I294" s="58"/>
    </row>
    <row r="295" spans="1:9" s="57" customFormat="1">
      <c r="A295" s="58"/>
      <c r="B295" s="58"/>
      <c r="C295" s="58"/>
      <c r="D295" s="58"/>
      <c r="E295" s="58"/>
      <c r="F295" s="58"/>
      <c r="G295" s="58"/>
      <c r="H295" s="58"/>
      <c r="I295" s="58"/>
    </row>
    <row r="296" spans="1:9" s="57" customFormat="1">
      <c r="A296" s="58"/>
      <c r="B296" s="58"/>
      <c r="C296" s="58"/>
      <c r="D296" s="58"/>
      <c r="E296" s="58"/>
      <c r="F296" s="58"/>
      <c r="G296" s="58"/>
      <c r="H296" s="58"/>
      <c r="I296" s="58"/>
    </row>
    <row r="297" spans="1:9" s="57" customFormat="1">
      <c r="A297" s="58"/>
      <c r="B297" s="58"/>
      <c r="C297" s="58"/>
      <c r="D297" s="58"/>
      <c r="E297" s="58"/>
      <c r="F297" s="58"/>
      <c r="G297" s="58"/>
      <c r="H297" s="58"/>
      <c r="I297" s="58"/>
    </row>
    <row r="298" spans="1:9" s="57" customFormat="1">
      <c r="A298" s="58"/>
      <c r="B298" s="58"/>
      <c r="C298" s="58"/>
      <c r="D298" s="58"/>
      <c r="E298" s="58"/>
      <c r="F298" s="58"/>
      <c r="G298" s="58"/>
      <c r="H298" s="58"/>
      <c r="I298" s="58"/>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$K$4:$T$4</formula1>
    </dataValidation>
    <dataValidation type="list" allowBlank="1" showInputMessage="1" showErrorMessage="1" sqref="C5">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140625" defaultRowHeight="12.75"/>
  <sheetData>
    <row r="2" spans="2:7">
      <c r="B2" s="248"/>
      <c r="C2" s="248"/>
      <c r="D2" s="248"/>
      <c r="E2" s="248" t="s">
        <v>65</v>
      </c>
      <c r="F2" s="248" t="s">
        <v>66</v>
      </c>
      <c r="G2" s="248"/>
    </row>
    <row r="3" spans="2:7">
      <c r="B3" s="248"/>
      <c r="C3" s="248"/>
      <c r="D3" s="248"/>
      <c r="E3" s="248" t="s">
        <v>67</v>
      </c>
      <c r="F3" s="248" t="s">
        <v>68</v>
      </c>
      <c r="G3" s="248"/>
    </row>
    <row r="4" spans="2:7">
      <c r="B4" s="248"/>
      <c r="C4" s="248"/>
      <c r="D4" s="248"/>
      <c r="E4" s="248" t="s">
        <v>69</v>
      </c>
      <c r="F4" s="248" t="s">
        <v>70</v>
      </c>
      <c r="G4" s="248"/>
    </row>
    <row r="5" spans="2:7">
      <c r="B5" s="248"/>
      <c r="C5" s="248"/>
      <c r="D5" s="248"/>
      <c r="E5" s="248" t="s">
        <v>71</v>
      </c>
      <c r="F5" s="248" t="s">
        <v>72</v>
      </c>
      <c r="G5" s="248"/>
    </row>
    <row r="6" spans="2:7">
      <c r="B6" s="248"/>
      <c r="C6" s="248"/>
      <c r="D6" s="248"/>
      <c r="E6" s="248" t="s">
        <v>73</v>
      </c>
      <c r="F6" s="248" t="s">
        <v>74</v>
      </c>
      <c r="G6" s="248"/>
    </row>
    <row r="7" spans="2:7">
      <c r="B7" s="248"/>
      <c r="C7" s="248"/>
      <c r="D7" s="248"/>
      <c r="E7" s="248" t="s">
        <v>75</v>
      </c>
      <c r="F7" s="248" t="s">
        <v>76</v>
      </c>
      <c r="G7" s="248"/>
    </row>
    <row r="8" spans="2:7">
      <c r="B8" s="248"/>
      <c r="C8" s="248"/>
      <c r="D8" s="248"/>
      <c r="E8" s="248" t="s">
        <v>77</v>
      </c>
      <c r="F8" s="248" t="s">
        <v>78</v>
      </c>
      <c r="G8" s="248"/>
    </row>
    <row r="9" spans="2:7">
      <c r="B9" s="248"/>
      <c r="C9" s="248"/>
      <c r="D9" s="248"/>
      <c r="E9" s="248" t="s">
        <v>79</v>
      </c>
      <c r="F9" s="248" t="s">
        <v>80</v>
      </c>
      <c r="G9" s="248"/>
    </row>
    <row r="10" spans="2:7">
      <c r="B10" s="248"/>
      <c r="C10" s="248"/>
      <c r="D10" s="248"/>
      <c r="E10" s="248" t="s">
        <v>81</v>
      </c>
      <c r="F10" s="248" t="s">
        <v>82</v>
      </c>
      <c r="G10" s="248"/>
    </row>
    <row r="11" spans="2:7">
      <c r="B11" s="248"/>
      <c r="C11" s="248"/>
      <c r="D11" s="248"/>
      <c r="E11" s="248" t="s">
        <v>83</v>
      </c>
      <c r="F11" s="248" t="s">
        <v>84</v>
      </c>
      <c r="G11" s="248"/>
    </row>
    <row r="12" spans="2:7">
      <c r="B12" s="248"/>
      <c r="C12" s="248"/>
      <c r="D12" s="248"/>
      <c r="E12" s="248" t="s">
        <v>85</v>
      </c>
      <c r="F12" s="248" t="s">
        <v>86</v>
      </c>
      <c r="G12" s="248"/>
    </row>
    <row r="13" spans="2:7">
      <c r="B13" s="248"/>
      <c r="C13" s="248"/>
      <c r="D13" s="248"/>
      <c r="E13" s="248" t="s">
        <v>87</v>
      </c>
      <c r="F13" s="248" t="s">
        <v>88</v>
      </c>
      <c r="G13" s="248"/>
    </row>
    <row r="14" spans="2:7">
      <c r="B14" s="248"/>
      <c r="C14" s="248"/>
      <c r="D14" s="248"/>
      <c r="E14" s="248" t="s">
        <v>89</v>
      </c>
      <c r="F14" s="248" t="s">
        <v>90</v>
      </c>
      <c r="G14" s="248"/>
    </row>
    <row r="15" spans="2:7">
      <c r="B15" s="248"/>
      <c r="C15" s="248"/>
      <c r="D15" s="248"/>
      <c r="E15" s="248" t="s">
        <v>91</v>
      </c>
      <c r="F15" s="248" t="s">
        <v>92</v>
      </c>
      <c r="G15" s="248"/>
    </row>
    <row r="16" spans="2:7">
      <c r="B16" s="248"/>
      <c r="C16" s="248"/>
      <c r="D16" s="248"/>
      <c r="E16" s="248" t="s">
        <v>93</v>
      </c>
      <c r="F16" s="248" t="s">
        <v>94</v>
      </c>
      <c r="G16" s="248"/>
    </row>
    <row r="17" spans="2:7">
      <c r="B17" s="248"/>
      <c r="C17" s="248"/>
      <c r="D17" s="248"/>
      <c r="E17" s="248" t="s">
        <v>95</v>
      </c>
      <c r="F17" s="248" t="s">
        <v>96</v>
      </c>
      <c r="G17" s="248"/>
    </row>
    <row r="18" spans="2:7">
      <c r="B18" s="248"/>
      <c r="C18" s="248"/>
      <c r="D18" s="248"/>
      <c r="E18" s="248" t="s">
        <v>97</v>
      </c>
      <c r="F18" s="248" t="s">
        <v>98</v>
      </c>
      <c r="G18" s="248"/>
    </row>
    <row r="19" spans="2:7">
      <c r="B19" s="248"/>
      <c r="C19" s="248"/>
      <c r="D19" s="248"/>
      <c r="E19" s="248" t="s">
        <v>99</v>
      </c>
      <c r="F19" s="248" t="s">
        <v>100</v>
      </c>
      <c r="G19" s="248"/>
    </row>
    <row r="20" spans="2:7">
      <c r="B20" s="248"/>
      <c r="C20" s="248"/>
      <c r="D20" s="248"/>
      <c r="E20" s="248" t="s">
        <v>49</v>
      </c>
      <c r="F20" s="248" t="s">
        <v>101</v>
      </c>
      <c r="G20" s="248"/>
    </row>
    <row r="21" spans="2:7">
      <c r="B21" s="248"/>
      <c r="C21" s="248"/>
      <c r="D21" s="248"/>
      <c r="E21" s="248"/>
      <c r="F21" s="248" t="s">
        <v>102</v>
      </c>
      <c r="G21" s="248"/>
    </row>
    <row r="22" spans="2:7">
      <c r="B22" s="248"/>
      <c r="C22" s="248"/>
      <c r="D22" s="248"/>
      <c r="E22" s="248"/>
      <c r="F22" s="248" t="s">
        <v>103</v>
      </c>
      <c r="G22" s="248"/>
    </row>
    <row r="23" spans="2:7">
      <c r="F23" t="s">
        <v>104</v>
      </c>
    </row>
    <row r="24" spans="2:7">
      <c r="F24" t="s">
        <v>105</v>
      </c>
    </row>
    <row r="25" spans="2:7">
      <c r="F25" t="s">
        <v>106</v>
      </c>
    </row>
    <row r="26" spans="2:7">
      <c r="F26"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312"/>
  <sheetViews>
    <sheetView showGridLines="0" tabSelected="1" zoomScaleNormal="100" workbookViewId="0">
      <selection activeCell="Q136" sqref="Q136"/>
    </sheetView>
  </sheetViews>
  <sheetFormatPr baseColWidth="10" defaultColWidth="9.140625" defaultRowHeight="15"/>
  <cols>
    <col min="1" max="1" width="37.28515625" style="372" customWidth="1"/>
    <col min="2" max="2" width="33.140625" style="372" customWidth="1"/>
    <col min="3" max="3" width="9.7109375" style="372" customWidth="1"/>
    <col min="4" max="4" width="38.7109375" style="372" customWidth="1"/>
    <col min="5" max="10" width="5.42578125" style="372" customWidth="1"/>
    <col min="11" max="11" width="5.42578125" style="374" customWidth="1"/>
    <col min="12" max="12" width="5.42578125" style="363" customWidth="1"/>
    <col min="13" max="16" width="5.42578125" style="364" customWidth="1"/>
    <col min="17" max="17" width="9.140625" style="364"/>
    <col min="18" max="18" width="14.5703125" style="364" customWidth="1"/>
    <col min="19" max="19" width="12.28515625" style="364" customWidth="1"/>
    <col min="20" max="20" width="19.7109375" style="364" customWidth="1"/>
    <col min="21" max="21" width="26.7109375" style="370" customWidth="1"/>
    <col min="22" max="22" width="21.7109375" style="371" customWidth="1"/>
    <col min="23" max="23" width="9.140625" style="366"/>
    <col min="24" max="31" width="9.140625" style="364"/>
    <col min="32" max="66" width="9.140625" style="366"/>
    <col min="67" max="81" width="9.140625" style="370"/>
    <col min="82" max="16384" width="9.140625" style="372"/>
  </cols>
  <sheetData>
    <row r="1" spans="1:81" s="364" customFormat="1" ht="15.75">
      <c r="A1" s="464" t="str">
        <f>+[2]PPNE1!$B$1</f>
        <v>Plan Operativo Anual</v>
      </c>
      <c r="B1" s="464"/>
      <c r="C1" s="464"/>
      <c r="D1" s="464"/>
      <c r="E1" s="464"/>
      <c r="F1" s="464"/>
      <c r="G1" s="464"/>
      <c r="H1" s="464"/>
      <c r="I1" s="464"/>
      <c r="J1" s="464"/>
      <c r="K1" s="363"/>
      <c r="L1" s="363"/>
      <c r="V1" s="365"/>
      <c r="W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row>
    <row r="2" spans="1:81" s="364" customFormat="1" ht="15.75">
      <c r="A2" s="464" t="s">
        <v>1</v>
      </c>
      <c r="B2" s="464"/>
      <c r="C2" s="464"/>
      <c r="D2" s="464"/>
      <c r="E2" s="464"/>
      <c r="F2" s="464"/>
      <c r="G2" s="464"/>
      <c r="H2" s="464"/>
      <c r="I2" s="464"/>
      <c r="J2" s="464"/>
      <c r="K2" s="363"/>
      <c r="L2" s="363"/>
      <c r="V2" s="365"/>
      <c r="W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row>
    <row r="3" spans="1:81" s="364" customFormat="1">
      <c r="A3" s="465" t="s">
        <v>2</v>
      </c>
      <c r="B3" s="465"/>
      <c r="C3" s="465"/>
      <c r="D3" s="465"/>
      <c r="E3" s="465"/>
      <c r="F3" s="465"/>
      <c r="G3" s="465"/>
      <c r="H3" s="465"/>
      <c r="I3" s="465"/>
      <c r="J3" s="465"/>
      <c r="K3" s="367" t="s">
        <v>108</v>
      </c>
      <c r="L3" s="363"/>
      <c r="V3" s="365"/>
      <c r="W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row>
    <row r="4" spans="1:81" s="364" customFormat="1">
      <c r="A4" s="466" t="s">
        <v>109</v>
      </c>
      <c r="B4" s="466"/>
      <c r="C4" s="466"/>
      <c r="D4" s="466"/>
      <c r="E4" s="466"/>
      <c r="F4" s="466"/>
      <c r="G4" s="466"/>
      <c r="H4" s="466"/>
      <c r="I4" s="466"/>
      <c r="J4" s="466"/>
      <c r="K4" s="367" t="s">
        <v>110</v>
      </c>
      <c r="L4" s="363"/>
      <c r="V4" s="365"/>
      <c r="W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row>
    <row r="5" spans="1:81" s="364" customFormat="1">
      <c r="A5" s="466">
        <f>[2]PPNE1!$C$5</f>
        <v>2026</v>
      </c>
      <c r="B5" s="466"/>
      <c r="C5" s="466"/>
      <c r="D5" s="466"/>
      <c r="E5" s="466"/>
      <c r="F5" s="466"/>
      <c r="G5" s="466"/>
      <c r="H5" s="466"/>
      <c r="I5" s="466"/>
      <c r="J5" s="466"/>
      <c r="K5" s="367" t="s">
        <v>111</v>
      </c>
      <c r="L5" s="368"/>
      <c r="V5" s="365"/>
      <c r="W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row>
    <row r="6" spans="1:81">
      <c r="A6" s="369" t="s">
        <v>15</v>
      </c>
      <c r="B6" s="467"/>
      <c r="C6" s="467"/>
      <c r="D6" s="467"/>
      <c r="E6" s="467"/>
      <c r="F6" s="467"/>
      <c r="G6" s="467"/>
      <c r="H6" s="467"/>
      <c r="I6" s="467"/>
      <c r="J6" s="467"/>
      <c r="K6" s="367" t="s">
        <v>112</v>
      </c>
    </row>
    <row r="7" spans="1:81" s="364" customFormat="1">
      <c r="A7" s="373" t="s">
        <v>113</v>
      </c>
      <c r="B7" s="463"/>
      <c r="C7" s="463"/>
      <c r="D7" s="463"/>
      <c r="E7" s="463"/>
      <c r="F7" s="463"/>
      <c r="G7" s="463"/>
      <c r="H7" s="463"/>
      <c r="I7" s="463"/>
      <c r="J7" s="463"/>
      <c r="K7" s="374"/>
      <c r="L7" s="368"/>
      <c r="U7" s="370"/>
      <c r="V7" s="371"/>
      <c r="W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70"/>
      <c r="BP7" s="370"/>
      <c r="BQ7" s="370"/>
      <c r="BR7" s="370"/>
      <c r="BS7" s="370"/>
      <c r="BT7" s="370"/>
      <c r="BU7" s="370"/>
      <c r="BV7" s="370"/>
      <c r="BW7" s="370"/>
      <c r="BX7" s="370"/>
      <c r="BY7" s="370"/>
      <c r="BZ7" s="370"/>
      <c r="CA7" s="370"/>
      <c r="CB7" s="370"/>
      <c r="CC7" s="370"/>
    </row>
    <row r="8" spans="1:81" s="379" customFormat="1" ht="25.5">
      <c r="A8" s="375" t="s">
        <v>114</v>
      </c>
      <c r="B8" s="375" t="s">
        <v>115</v>
      </c>
      <c r="C8" s="375" t="s">
        <v>116</v>
      </c>
      <c r="D8" s="375" t="s">
        <v>117</v>
      </c>
      <c r="E8" s="375" t="s">
        <v>118</v>
      </c>
      <c r="F8" s="375" t="s">
        <v>119</v>
      </c>
      <c r="G8" s="375" t="s">
        <v>120</v>
      </c>
      <c r="H8" s="375" t="s">
        <v>121</v>
      </c>
      <c r="I8" s="375" t="s">
        <v>122</v>
      </c>
      <c r="J8" s="375" t="s">
        <v>123</v>
      </c>
      <c r="K8" s="375" t="s">
        <v>124</v>
      </c>
      <c r="L8" s="375" t="s">
        <v>125</v>
      </c>
      <c r="M8" s="375" t="s">
        <v>126</v>
      </c>
      <c r="N8" s="375" t="s">
        <v>127</v>
      </c>
      <c r="O8" s="375" t="s">
        <v>128</v>
      </c>
      <c r="P8" s="375" t="s">
        <v>129</v>
      </c>
      <c r="Q8" s="375" t="s">
        <v>130</v>
      </c>
      <c r="R8" s="375" t="s">
        <v>131</v>
      </c>
      <c r="S8" s="375" t="s">
        <v>132</v>
      </c>
      <c r="T8" s="375" t="s">
        <v>133</v>
      </c>
      <c r="U8" s="375" t="s">
        <v>134</v>
      </c>
      <c r="V8" s="375" t="s">
        <v>135</v>
      </c>
      <c r="W8" s="376"/>
      <c r="X8" s="377"/>
      <c r="Y8" s="377"/>
      <c r="Z8" s="377"/>
      <c r="AA8" s="377"/>
      <c r="AB8" s="377"/>
      <c r="AC8" s="378"/>
      <c r="AD8" s="377"/>
      <c r="AE8" s="377"/>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c r="BG8" s="376"/>
      <c r="BH8" s="376"/>
      <c r="BI8" s="376"/>
      <c r="BJ8" s="376"/>
      <c r="BK8" s="376"/>
      <c r="BL8" s="376"/>
      <c r="BM8" s="376"/>
      <c r="BN8" s="376"/>
    </row>
    <row r="9" spans="1:81" s="387" customFormat="1" ht="178.5">
      <c r="A9" s="380" t="s">
        <v>66</v>
      </c>
      <c r="B9" s="380" t="s">
        <v>136</v>
      </c>
      <c r="C9" s="453" t="s">
        <v>1475</v>
      </c>
      <c r="D9" s="380" t="s">
        <v>1476</v>
      </c>
      <c r="E9" s="381">
        <v>1</v>
      </c>
      <c r="F9" s="381">
        <v>1</v>
      </c>
      <c r="G9" s="381">
        <v>1</v>
      </c>
      <c r="H9" s="381">
        <v>1</v>
      </c>
      <c r="I9" s="381">
        <v>1</v>
      </c>
      <c r="J9" s="381">
        <v>1</v>
      </c>
      <c r="K9" s="381">
        <v>1</v>
      </c>
      <c r="L9" s="381">
        <v>1</v>
      </c>
      <c r="M9" s="381">
        <v>1</v>
      </c>
      <c r="N9" s="381">
        <v>1</v>
      </c>
      <c r="O9" s="381">
        <v>1</v>
      </c>
      <c r="P9" s="381">
        <v>1</v>
      </c>
      <c r="Q9" s="382">
        <f t="shared" ref="Q9" si="0">SUM(E9:P9)</f>
        <v>12</v>
      </c>
      <c r="R9" s="380" t="s">
        <v>1478</v>
      </c>
      <c r="S9" s="380"/>
      <c r="T9" s="383"/>
      <c r="U9" s="383" t="s">
        <v>1477</v>
      </c>
      <c r="V9" s="384" t="s">
        <v>140</v>
      </c>
      <c r="W9" s="385"/>
      <c r="X9" s="386"/>
      <c r="Y9" s="386"/>
      <c r="Z9" s="386"/>
      <c r="AA9" s="386"/>
      <c r="AB9" s="386"/>
      <c r="AC9" s="386"/>
      <c r="AD9" s="386"/>
      <c r="AE9" s="386"/>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row>
    <row r="10" spans="1:81" s="387" customFormat="1" ht="89.25">
      <c r="A10" s="380" t="s">
        <v>66</v>
      </c>
      <c r="B10" s="380" t="s">
        <v>136</v>
      </c>
      <c r="C10" s="453" t="s">
        <v>137</v>
      </c>
      <c r="D10" s="380" t="s">
        <v>138</v>
      </c>
      <c r="E10" s="381">
        <v>1</v>
      </c>
      <c r="F10" s="381">
        <v>1</v>
      </c>
      <c r="G10" s="381">
        <v>1</v>
      </c>
      <c r="H10" s="381">
        <v>1</v>
      </c>
      <c r="I10" s="381">
        <v>1</v>
      </c>
      <c r="J10" s="381">
        <v>1</v>
      </c>
      <c r="K10" s="381">
        <v>1</v>
      </c>
      <c r="L10" s="381">
        <v>1</v>
      </c>
      <c r="M10" s="381">
        <v>1</v>
      </c>
      <c r="N10" s="381">
        <v>1</v>
      </c>
      <c r="O10" s="381">
        <v>1</v>
      </c>
      <c r="P10" s="381">
        <v>1</v>
      </c>
      <c r="Q10" s="382">
        <f t="shared" ref="Q10:Q64" si="1">SUM(E10:P10)</f>
        <v>12</v>
      </c>
      <c r="R10" s="380"/>
      <c r="S10" s="380"/>
      <c r="T10" s="383" t="s">
        <v>83</v>
      </c>
      <c r="U10" s="383" t="s">
        <v>139</v>
      </c>
      <c r="V10" s="384" t="s">
        <v>140</v>
      </c>
      <c r="W10" s="385"/>
      <c r="X10" s="386"/>
      <c r="Y10" s="386"/>
      <c r="Z10" s="386"/>
      <c r="AA10" s="386"/>
      <c r="AB10" s="386"/>
      <c r="AC10" s="386"/>
      <c r="AD10" s="386"/>
      <c r="AE10" s="386"/>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5"/>
    </row>
    <row r="11" spans="1:81" s="387" customFormat="1" ht="89.25">
      <c r="A11" s="380" t="s">
        <v>66</v>
      </c>
      <c r="B11" s="380" t="s">
        <v>141</v>
      </c>
      <c r="C11" s="380" t="s">
        <v>142</v>
      </c>
      <c r="D11" s="380" t="s">
        <v>143</v>
      </c>
      <c r="E11" s="381">
        <v>1</v>
      </c>
      <c r="F11" s="381">
        <v>1</v>
      </c>
      <c r="G11" s="381">
        <v>1</v>
      </c>
      <c r="H11" s="381">
        <v>1</v>
      </c>
      <c r="I11" s="381">
        <v>1</v>
      </c>
      <c r="J11" s="381">
        <v>1</v>
      </c>
      <c r="K11" s="381">
        <v>1</v>
      </c>
      <c r="L11" s="381">
        <v>1</v>
      </c>
      <c r="M11" s="381">
        <v>1</v>
      </c>
      <c r="N11" s="381">
        <v>1</v>
      </c>
      <c r="O11" s="381">
        <v>1</v>
      </c>
      <c r="P11" s="381">
        <v>1</v>
      </c>
      <c r="Q11" s="382">
        <f t="shared" si="1"/>
        <v>12</v>
      </c>
      <c r="R11" s="380" t="s">
        <v>83</v>
      </c>
      <c r="S11" s="380"/>
      <c r="T11" s="380"/>
      <c r="U11" s="380" t="s">
        <v>144</v>
      </c>
      <c r="V11" s="384" t="s">
        <v>140</v>
      </c>
      <c r="W11" s="385"/>
      <c r="X11" s="386"/>
      <c r="Y11" s="386"/>
      <c r="Z11" s="386"/>
      <c r="AA11" s="386"/>
      <c r="AB11" s="386"/>
      <c r="AC11" s="386"/>
      <c r="AD11" s="386"/>
      <c r="AE11" s="386"/>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c r="BN11" s="385"/>
    </row>
    <row r="12" spans="1:81" s="387" customFormat="1" ht="89.25">
      <c r="A12" s="380" t="s">
        <v>68</v>
      </c>
      <c r="B12" s="380" t="s">
        <v>145</v>
      </c>
      <c r="C12" s="380" t="s">
        <v>146</v>
      </c>
      <c r="D12" s="380" t="s">
        <v>147</v>
      </c>
      <c r="E12" s="381"/>
      <c r="F12" s="381">
        <v>1</v>
      </c>
      <c r="G12" s="381">
        <v>1</v>
      </c>
      <c r="H12" s="381">
        <v>1</v>
      </c>
      <c r="I12" s="381">
        <v>1</v>
      </c>
      <c r="J12" s="381">
        <v>1</v>
      </c>
      <c r="K12" s="381">
        <v>1</v>
      </c>
      <c r="L12" s="381">
        <v>1</v>
      </c>
      <c r="M12" s="381">
        <v>1</v>
      </c>
      <c r="N12" s="381">
        <v>1</v>
      </c>
      <c r="O12" s="381">
        <v>1</v>
      </c>
      <c r="P12" s="381"/>
      <c r="Q12" s="382">
        <f t="shared" si="1"/>
        <v>10</v>
      </c>
      <c r="R12" s="380" t="s">
        <v>65</v>
      </c>
      <c r="S12" s="380"/>
      <c r="T12" s="380"/>
      <c r="U12" s="380" t="s">
        <v>148</v>
      </c>
      <c r="V12" s="384" t="s">
        <v>140</v>
      </c>
      <c r="W12" s="385"/>
      <c r="X12" s="386"/>
      <c r="Y12" s="386"/>
      <c r="Z12" s="386"/>
      <c r="AA12" s="386"/>
      <c r="AB12" s="386"/>
      <c r="AC12" s="386"/>
      <c r="AD12" s="386"/>
      <c r="AE12" s="386"/>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c r="BN12" s="385"/>
    </row>
    <row r="13" spans="1:81" s="387" customFormat="1" ht="89.25">
      <c r="A13" s="380" t="s">
        <v>68</v>
      </c>
      <c r="B13" s="380" t="s">
        <v>145</v>
      </c>
      <c r="C13" s="380" t="s">
        <v>149</v>
      </c>
      <c r="D13" s="380" t="s">
        <v>150</v>
      </c>
      <c r="E13" s="381"/>
      <c r="F13" s="381"/>
      <c r="G13" s="381">
        <v>1</v>
      </c>
      <c r="H13" s="381"/>
      <c r="I13" s="381"/>
      <c r="J13" s="381">
        <v>1</v>
      </c>
      <c r="K13" s="381"/>
      <c r="L13" s="381"/>
      <c r="M13" s="381">
        <v>1</v>
      </c>
      <c r="N13" s="381"/>
      <c r="O13" s="381"/>
      <c r="P13" s="381">
        <v>1</v>
      </c>
      <c r="Q13" s="382">
        <f t="shared" si="1"/>
        <v>4</v>
      </c>
      <c r="R13" s="380" t="s">
        <v>65</v>
      </c>
      <c r="S13" s="380"/>
      <c r="T13" s="380" t="s">
        <v>151</v>
      </c>
      <c r="U13" s="380" t="s">
        <v>152</v>
      </c>
      <c r="V13" s="384" t="s">
        <v>140</v>
      </c>
      <c r="W13" s="385"/>
      <c r="X13" s="386"/>
      <c r="Y13" s="386"/>
      <c r="Z13" s="386"/>
      <c r="AA13" s="386"/>
      <c r="AB13" s="386"/>
      <c r="AC13" s="386"/>
      <c r="AD13" s="386"/>
      <c r="AE13" s="386"/>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row>
    <row r="14" spans="1:81" s="387" customFormat="1" ht="89.25">
      <c r="A14" s="380" t="s">
        <v>68</v>
      </c>
      <c r="B14" s="380" t="s">
        <v>145</v>
      </c>
      <c r="C14" s="380" t="s">
        <v>153</v>
      </c>
      <c r="D14" s="380" t="s">
        <v>154</v>
      </c>
      <c r="E14" s="381"/>
      <c r="F14" s="381"/>
      <c r="G14" s="381">
        <v>1</v>
      </c>
      <c r="H14" s="381"/>
      <c r="I14" s="381"/>
      <c r="J14" s="381">
        <v>1</v>
      </c>
      <c r="K14" s="381"/>
      <c r="L14" s="381"/>
      <c r="M14" s="381">
        <v>1</v>
      </c>
      <c r="N14" s="381"/>
      <c r="O14" s="381"/>
      <c r="P14" s="381">
        <v>1</v>
      </c>
      <c r="Q14" s="382">
        <f>SUM(E14:P14)</f>
        <v>4</v>
      </c>
      <c r="R14" s="380" t="s">
        <v>65</v>
      </c>
      <c r="S14" s="380" t="s">
        <v>67</v>
      </c>
      <c r="T14" s="380"/>
      <c r="U14" s="380" t="s">
        <v>155</v>
      </c>
      <c r="V14" s="384" t="s">
        <v>140</v>
      </c>
      <c r="W14" s="385"/>
      <c r="X14" s="386"/>
      <c r="Y14" s="386"/>
      <c r="Z14" s="386"/>
      <c r="AA14" s="386"/>
      <c r="AB14" s="386"/>
      <c r="AC14" s="386"/>
      <c r="AD14" s="386"/>
      <c r="AE14" s="386"/>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row>
    <row r="15" spans="1:81" s="387" customFormat="1" ht="102">
      <c r="A15" s="380" t="s">
        <v>74</v>
      </c>
      <c r="B15" s="380" t="s">
        <v>156</v>
      </c>
      <c r="C15" s="380" t="s">
        <v>157</v>
      </c>
      <c r="D15" s="380" t="s">
        <v>158</v>
      </c>
      <c r="E15" s="381">
        <v>1</v>
      </c>
      <c r="F15" s="381">
        <v>1</v>
      </c>
      <c r="G15" s="381">
        <v>1</v>
      </c>
      <c r="H15" s="381">
        <v>1</v>
      </c>
      <c r="I15" s="381">
        <v>1</v>
      </c>
      <c r="J15" s="381">
        <v>1</v>
      </c>
      <c r="K15" s="381">
        <v>1</v>
      </c>
      <c r="L15" s="381">
        <v>1</v>
      </c>
      <c r="M15" s="381">
        <v>1</v>
      </c>
      <c r="N15" s="381">
        <v>1</v>
      </c>
      <c r="O15" s="381">
        <v>1</v>
      </c>
      <c r="P15" s="381">
        <v>1</v>
      </c>
      <c r="Q15" s="382">
        <f t="shared" si="1"/>
        <v>12</v>
      </c>
      <c r="R15" s="380" t="s">
        <v>83</v>
      </c>
      <c r="S15" s="380"/>
      <c r="T15" s="380"/>
      <c r="U15" s="380"/>
      <c r="V15" s="384" t="s">
        <v>159</v>
      </c>
      <c r="W15" s="385"/>
      <c r="X15" s="386"/>
      <c r="Y15" s="386"/>
      <c r="Z15" s="386"/>
      <c r="AA15" s="386"/>
      <c r="AB15" s="386"/>
      <c r="AC15" s="386"/>
      <c r="AD15" s="386"/>
      <c r="AE15" s="386"/>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row>
    <row r="16" spans="1:81" s="387" customFormat="1" ht="63.75">
      <c r="A16" s="380" t="s">
        <v>76</v>
      </c>
      <c r="B16" s="388" t="s">
        <v>160</v>
      </c>
      <c r="C16" s="388" t="s">
        <v>161</v>
      </c>
      <c r="D16" s="388" t="s">
        <v>162</v>
      </c>
      <c r="E16" s="389"/>
      <c r="F16" s="389"/>
      <c r="G16" s="389">
        <v>1</v>
      </c>
      <c r="H16" s="389"/>
      <c r="I16" s="389"/>
      <c r="J16" s="389">
        <v>1</v>
      </c>
      <c r="K16" s="389"/>
      <c r="L16" s="389"/>
      <c r="M16" s="389">
        <v>1</v>
      </c>
      <c r="N16" s="389"/>
      <c r="O16" s="389"/>
      <c r="P16" s="389"/>
      <c r="Q16" s="382">
        <f t="shared" si="1"/>
        <v>3</v>
      </c>
      <c r="R16" s="380" t="s">
        <v>67</v>
      </c>
      <c r="S16" s="380" t="s">
        <v>73</v>
      </c>
      <c r="T16" s="380"/>
      <c r="U16" s="388"/>
      <c r="V16" s="390" t="s">
        <v>163</v>
      </c>
      <c r="W16" s="385"/>
      <c r="X16" s="386"/>
      <c r="Y16" s="386"/>
      <c r="Z16" s="386"/>
      <c r="AA16" s="386"/>
      <c r="AB16" s="386"/>
      <c r="AC16" s="386"/>
      <c r="AD16" s="386"/>
      <c r="AE16" s="386"/>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row>
    <row r="17" spans="1:66" s="387" customFormat="1" ht="63.75">
      <c r="A17" s="380" t="s">
        <v>76</v>
      </c>
      <c r="B17" s="388" t="s">
        <v>160</v>
      </c>
      <c r="C17" s="388" t="s">
        <v>164</v>
      </c>
      <c r="D17" s="380" t="s">
        <v>165</v>
      </c>
      <c r="E17" s="381"/>
      <c r="F17" s="381"/>
      <c r="G17" s="381">
        <v>1</v>
      </c>
      <c r="H17" s="381"/>
      <c r="I17" s="381"/>
      <c r="J17" s="381">
        <v>1</v>
      </c>
      <c r="K17" s="381"/>
      <c r="L17" s="381"/>
      <c r="M17" s="381">
        <v>1</v>
      </c>
      <c r="N17" s="381"/>
      <c r="O17" s="381">
        <v>1</v>
      </c>
      <c r="P17" s="381"/>
      <c r="Q17" s="382">
        <f t="shared" si="1"/>
        <v>4</v>
      </c>
      <c r="R17" s="380" t="s">
        <v>65</v>
      </c>
      <c r="S17" s="380" t="s">
        <v>73</v>
      </c>
      <c r="T17" s="380"/>
      <c r="U17" s="380"/>
      <c r="V17" s="390" t="s">
        <v>163</v>
      </c>
      <c r="W17" s="385"/>
      <c r="X17" s="386"/>
      <c r="Y17" s="386"/>
      <c r="Z17" s="386"/>
      <c r="AA17" s="386"/>
      <c r="AB17" s="386"/>
      <c r="AC17" s="386"/>
      <c r="AD17" s="386"/>
      <c r="AE17" s="386"/>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row>
    <row r="18" spans="1:66" s="387" customFormat="1" ht="63.75">
      <c r="A18" s="380" t="s">
        <v>76</v>
      </c>
      <c r="B18" s="388" t="s">
        <v>160</v>
      </c>
      <c r="C18" s="388" t="s">
        <v>166</v>
      </c>
      <c r="D18" s="388" t="s">
        <v>167</v>
      </c>
      <c r="E18" s="389"/>
      <c r="F18" s="389"/>
      <c r="G18" s="389"/>
      <c r="H18" s="389">
        <v>1</v>
      </c>
      <c r="I18" s="389"/>
      <c r="J18" s="389"/>
      <c r="K18" s="389"/>
      <c r="L18" s="389">
        <v>1</v>
      </c>
      <c r="M18" s="389"/>
      <c r="N18" s="389">
        <v>1</v>
      </c>
      <c r="O18" s="389"/>
      <c r="P18" s="389"/>
      <c r="Q18" s="382">
        <f t="shared" si="1"/>
        <v>3</v>
      </c>
      <c r="R18" s="380" t="s">
        <v>65</v>
      </c>
      <c r="S18" s="380"/>
      <c r="T18" s="380"/>
      <c r="U18" s="388"/>
      <c r="V18" s="390" t="s">
        <v>163</v>
      </c>
      <c r="W18" s="385"/>
      <c r="X18" s="386"/>
      <c r="Y18" s="386"/>
      <c r="Z18" s="386"/>
      <c r="AA18" s="386"/>
      <c r="AB18" s="386"/>
      <c r="AC18" s="386"/>
      <c r="AD18" s="386"/>
      <c r="AE18" s="386"/>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row>
    <row r="19" spans="1:66" s="387" customFormat="1" ht="63.75">
      <c r="A19" s="380" t="s">
        <v>76</v>
      </c>
      <c r="B19" s="388" t="s">
        <v>160</v>
      </c>
      <c r="C19" s="388" t="s">
        <v>168</v>
      </c>
      <c r="D19" s="380" t="s">
        <v>169</v>
      </c>
      <c r="E19" s="381"/>
      <c r="F19" s="381"/>
      <c r="G19" s="381"/>
      <c r="H19" s="381">
        <v>1</v>
      </c>
      <c r="I19" s="381"/>
      <c r="J19" s="381"/>
      <c r="K19" s="381"/>
      <c r="L19" s="381"/>
      <c r="M19" s="381">
        <v>1</v>
      </c>
      <c r="N19" s="381"/>
      <c r="O19" s="381"/>
      <c r="P19" s="381"/>
      <c r="Q19" s="382">
        <f t="shared" si="1"/>
        <v>2</v>
      </c>
      <c r="R19" s="380" t="s">
        <v>65</v>
      </c>
      <c r="S19" s="380"/>
      <c r="T19" s="380"/>
      <c r="U19" s="380"/>
      <c r="V19" s="390" t="s">
        <v>163</v>
      </c>
      <c r="W19" s="385"/>
      <c r="X19" s="386"/>
      <c r="Y19" s="386"/>
      <c r="Z19" s="386"/>
      <c r="AA19" s="386"/>
      <c r="AB19" s="386"/>
      <c r="AC19" s="386"/>
      <c r="AD19" s="386"/>
      <c r="AE19" s="386"/>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row>
    <row r="20" spans="1:66" s="387" customFormat="1" ht="89.25">
      <c r="A20" s="380" t="s">
        <v>78</v>
      </c>
      <c r="B20" s="380" t="s">
        <v>170</v>
      </c>
      <c r="C20" s="380" t="s">
        <v>171</v>
      </c>
      <c r="D20" s="383" t="s">
        <v>172</v>
      </c>
      <c r="E20" s="381">
        <v>1</v>
      </c>
      <c r="F20" s="381"/>
      <c r="G20" s="381"/>
      <c r="H20" s="381">
        <v>1</v>
      </c>
      <c r="I20" s="381"/>
      <c r="J20" s="381"/>
      <c r="K20" s="381">
        <v>1</v>
      </c>
      <c r="L20" s="381"/>
      <c r="M20" s="381"/>
      <c r="N20" s="381">
        <v>1</v>
      </c>
      <c r="O20" s="381"/>
      <c r="P20" s="381"/>
      <c r="Q20" s="382">
        <f t="shared" si="1"/>
        <v>4</v>
      </c>
      <c r="R20" s="380" t="s">
        <v>67</v>
      </c>
      <c r="S20" s="380" t="s">
        <v>85</v>
      </c>
      <c r="T20" s="380"/>
      <c r="U20" s="380"/>
      <c r="V20" s="384" t="s">
        <v>173</v>
      </c>
      <c r="W20" s="385"/>
      <c r="X20" s="386"/>
      <c r="Y20" s="386"/>
      <c r="Z20" s="386"/>
      <c r="AA20" s="386"/>
      <c r="AB20" s="386"/>
      <c r="AC20" s="386"/>
      <c r="AD20" s="386"/>
      <c r="AE20" s="386"/>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row>
    <row r="21" spans="1:66" s="387" customFormat="1" ht="89.25">
      <c r="A21" s="380" t="s">
        <v>80</v>
      </c>
      <c r="B21" s="388" t="s">
        <v>174</v>
      </c>
      <c r="C21" s="388" t="s">
        <v>175</v>
      </c>
      <c r="D21" s="388" t="s">
        <v>176</v>
      </c>
      <c r="E21" s="389"/>
      <c r="F21" s="389"/>
      <c r="G21" s="389"/>
      <c r="H21" s="389"/>
      <c r="I21" s="389"/>
      <c r="J21" s="389">
        <v>1</v>
      </c>
      <c r="K21" s="389"/>
      <c r="L21" s="389"/>
      <c r="M21" s="389"/>
      <c r="N21" s="389"/>
      <c r="O21" s="389"/>
      <c r="P21" s="389"/>
      <c r="Q21" s="382">
        <f t="shared" si="1"/>
        <v>1</v>
      </c>
      <c r="R21" s="380" t="s">
        <v>83</v>
      </c>
      <c r="S21" s="380"/>
      <c r="T21" s="380"/>
      <c r="U21" s="388"/>
      <c r="V21" s="390" t="s">
        <v>177</v>
      </c>
      <c r="W21" s="385"/>
      <c r="X21" s="386"/>
      <c r="Y21" s="386"/>
      <c r="Z21" s="386"/>
      <c r="AA21" s="386"/>
      <c r="AB21" s="386"/>
      <c r="AC21" s="386"/>
      <c r="AD21" s="386"/>
      <c r="AE21" s="386"/>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row>
    <row r="22" spans="1:66" s="387" customFormat="1" ht="89.25">
      <c r="A22" s="380" t="s">
        <v>80</v>
      </c>
      <c r="B22" s="388" t="s">
        <v>174</v>
      </c>
      <c r="C22" s="388" t="s">
        <v>178</v>
      </c>
      <c r="D22" s="380" t="s">
        <v>179</v>
      </c>
      <c r="E22" s="381"/>
      <c r="F22" s="381"/>
      <c r="G22" s="381"/>
      <c r="H22" s="381"/>
      <c r="I22" s="381"/>
      <c r="J22" s="381">
        <v>1</v>
      </c>
      <c r="K22" s="381"/>
      <c r="L22" s="381"/>
      <c r="M22" s="381"/>
      <c r="N22" s="381"/>
      <c r="O22" s="381">
        <v>1</v>
      </c>
      <c r="P22" s="381"/>
      <c r="Q22" s="382">
        <f t="shared" si="1"/>
        <v>2</v>
      </c>
      <c r="R22" s="380" t="s">
        <v>67</v>
      </c>
      <c r="S22" s="380" t="s">
        <v>83</v>
      </c>
      <c r="T22" s="380"/>
      <c r="U22" s="380"/>
      <c r="V22" s="390" t="s">
        <v>177</v>
      </c>
      <c r="W22" s="385"/>
      <c r="X22" s="386"/>
      <c r="Y22" s="386"/>
      <c r="Z22" s="386"/>
      <c r="AA22" s="386"/>
      <c r="AB22" s="386"/>
      <c r="AC22" s="386"/>
      <c r="AD22" s="386"/>
      <c r="AE22" s="386"/>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row>
    <row r="23" spans="1:66" s="387" customFormat="1" ht="89.25">
      <c r="A23" s="380" t="s">
        <v>80</v>
      </c>
      <c r="B23" s="388" t="s">
        <v>174</v>
      </c>
      <c r="C23" s="388" t="s">
        <v>180</v>
      </c>
      <c r="D23" s="388" t="s">
        <v>181</v>
      </c>
      <c r="E23" s="389"/>
      <c r="F23" s="389"/>
      <c r="G23" s="389"/>
      <c r="H23" s="389"/>
      <c r="I23" s="389"/>
      <c r="J23" s="389"/>
      <c r="K23" s="389"/>
      <c r="L23" s="389"/>
      <c r="M23" s="389">
        <v>1</v>
      </c>
      <c r="N23" s="389"/>
      <c r="O23" s="389"/>
      <c r="P23" s="389"/>
      <c r="Q23" s="382">
        <f t="shared" si="1"/>
        <v>1</v>
      </c>
      <c r="R23" s="380" t="s">
        <v>83</v>
      </c>
      <c r="S23" s="380"/>
      <c r="T23" s="380"/>
      <c r="U23" s="388"/>
      <c r="V23" s="390" t="s">
        <v>177</v>
      </c>
      <c r="W23" s="385"/>
      <c r="X23" s="386"/>
      <c r="Y23" s="386"/>
      <c r="Z23" s="386"/>
      <c r="AA23" s="386"/>
      <c r="AB23" s="386"/>
      <c r="AC23" s="386"/>
      <c r="AD23" s="386"/>
      <c r="AE23" s="386"/>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row>
    <row r="24" spans="1:66" s="387" customFormat="1" ht="89.25">
      <c r="A24" s="380" t="s">
        <v>80</v>
      </c>
      <c r="B24" s="388" t="s">
        <v>174</v>
      </c>
      <c r="C24" s="388" t="s">
        <v>182</v>
      </c>
      <c r="D24" s="380" t="s">
        <v>183</v>
      </c>
      <c r="E24" s="381"/>
      <c r="F24" s="381">
        <v>1</v>
      </c>
      <c r="G24" s="381"/>
      <c r="H24" s="381"/>
      <c r="I24" s="381">
        <v>1</v>
      </c>
      <c r="J24" s="381"/>
      <c r="K24" s="381"/>
      <c r="L24" s="381">
        <v>1</v>
      </c>
      <c r="M24" s="381"/>
      <c r="N24" s="381"/>
      <c r="O24" s="381">
        <v>1</v>
      </c>
      <c r="P24" s="381"/>
      <c r="Q24" s="382">
        <f t="shared" si="1"/>
        <v>4</v>
      </c>
      <c r="R24" s="380"/>
      <c r="S24" s="380"/>
      <c r="T24" s="383" t="s">
        <v>184</v>
      </c>
      <c r="U24" s="380"/>
      <c r="V24" s="390" t="s">
        <v>177</v>
      </c>
      <c r="W24" s="385"/>
      <c r="X24" s="386"/>
      <c r="Y24" s="386"/>
      <c r="Z24" s="386"/>
      <c r="AA24" s="386"/>
      <c r="AB24" s="386"/>
      <c r="AC24" s="386"/>
      <c r="AD24" s="386"/>
      <c r="AE24" s="386"/>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row>
    <row r="25" spans="1:66" s="387" customFormat="1" ht="89.25">
      <c r="A25" s="380" t="s">
        <v>80</v>
      </c>
      <c r="B25" s="388" t="s">
        <v>174</v>
      </c>
      <c r="C25" s="388" t="s">
        <v>185</v>
      </c>
      <c r="D25" s="388" t="s">
        <v>186</v>
      </c>
      <c r="E25" s="389"/>
      <c r="F25" s="389"/>
      <c r="G25" s="389">
        <v>1</v>
      </c>
      <c r="H25" s="389"/>
      <c r="I25" s="389"/>
      <c r="J25" s="389">
        <v>1</v>
      </c>
      <c r="K25" s="389"/>
      <c r="L25" s="389"/>
      <c r="M25" s="389">
        <v>1</v>
      </c>
      <c r="N25" s="389"/>
      <c r="O25" s="389"/>
      <c r="P25" s="389">
        <v>1</v>
      </c>
      <c r="Q25" s="382">
        <f t="shared" si="1"/>
        <v>4</v>
      </c>
      <c r="R25" s="380" t="s">
        <v>83</v>
      </c>
      <c r="S25" s="380"/>
      <c r="T25" s="380"/>
      <c r="U25" s="388"/>
      <c r="V25" s="390" t="s">
        <v>177</v>
      </c>
      <c r="W25" s="385"/>
      <c r="X25" s="386"/>
      <c r="Y25" s="386"/>
      <c r="Z25" s="386"/>
      <c r="AA25" s="386"/>
      <c r="AB25" s="386"/>
      <c r="AC25" s="386"/>
      <c r="AD25" s="386"/>
      <c r="AE25" s="386"/>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row>
    <row r="26" spans="1:66" s="387" customFormat="1" ht="89.25">
      <c r="A26" s="380" t="s">
        <v>80</v>
      </c>
      <c r="B26" s="388" t="s">
        <v>174</v>
      </c>
      <c r="C26" s="388" t="s">
        <v>187</v>
      </c>
      <c r="D26" s="388" t="s">
        <v>188</v>
      </c>
      <c r="E26" s="389"/>
      <c r="F26" s="389"/>
      <c r="G26" s="389"/>
      <c r="H26" s="389"/>
      <c r="I26" s="389">
        <v>1</v>
      </c>
      <c r="J26" s="389"/>
      <c r="K26" s="389"/>
      <c r="L26" s="389"/>
      <c r="M26" s="389"/>
      <c r="N26" s="389"/>
      <c r="O26" s="389"/>
      <c r="P26" s="389"/>
      <c r="Q26" s="382">
        <f t="shared" si="1"/>
        <v>1</v>
      </c>
      <c r="R26" s="380" t="s">
        <v>67</v>
      </c>
      <c r="S26" s="380" t="s">
        <v>71</v>
      </c>
      <c r="T26" s="380"/>
      <c r="U26" s="388"/>
      <c r="V26" s="390" t="s">
        <v>177</v>
      </c>
      <c r="W26" s="385"/>
      <c r="X26" s="386"/>
      <c r="Y26" s="386"/>
      <c r="Z26" s="386"/>
      <c r="AA26" s="386"/>
      <c r="AB26" s="386"/>
      <c r="AC26" s="386"/>
      <c r="AD26" s="386"/>
      <c r="AE26" s="386"/>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row>
    <row r="27" spans="1:66" s="387" customFormat="1" ht="89.25">
      <c r="A27" s="380" t="s">
        <v>80</v>
      </c>
      <c r="B27" s="388" t="s">
        <v>174</v>
      </c>
      <c r="C27" s="388" t="s">
        <v>189</v>
      </c>
      <c r="D27" s="388" t="s">
        <v>190</v>
      </c>
      <c r="E27" s="389"/>
      <c r="F27" s="389"/>
      <c r="G27" s="389">
        <v>1</v>
      </c>
      <c r="H27" s="389"/>
      <c r="I27" s="389"/>
      <c r="J27" s="389"/>
      <c r="K27" s="389"/>
      <c r="L27" s="389"/>
      <c r="M27" s="389"/>
      <c r="N27" s="389"/>
      <c r="O27" s="389"/>
      <c r="P27" s="389"/>
      <c r="Q27" s="382">
        <f t="shared" si="1"/>
        <v>1</v>
      </c>
      <c r="R27" s="380" t="s">
        <v>73</v>
      </c>
      <c r="S27" s="380"/>
      <c r="T27" s="380"/>
      <c r="U27" s="388"/>
      <c r="V27" s="390" t="s">
        <v>177</v>
      </c>
      <c r="W27" s="385"/>
      <c r="X27" s="386"/>
      <c r="Y27" s="386"/>
      <c r="Z27" s="386"/>
      <c r="AA27" s="386"/>
      <c r="AB27" s="386"/>
      <c r="AC27" s="386"/>
      <c r="AD27" s="386"/>
      <c r="AE27" s="386"/>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row>
    <row r="28" spans="1:66" s="387" customFormat="1" ht="89.25">
      <c r="A28" s="380" t="s">
        <v>80</v>
      </c>
      <c r="B28" s="388" t="s">
        <v>174</v>
      </c>
      <c r="C28" s="388" t="s">
        <v>191</v>
      </c>
      <c r="D28" s="388" t="s">
        <v>192</v>
      </c>
      <c r="E28" s="389"/>
      <c r="F28" s="389"/>
      <c r="G28" s="389">
        <v>1</v>
      </c>
      <c r="H28" s="389"/>
      <c r="I28" s="389"/>
      <c r="J28" s="389">
        <v>1</v>
      </c>
      <c r="K28" s="389"/>
      <c r="L28" s="389"/>
      <c r="M28" s="389">
        <v>1</v>
      </c>
      <c r="N28" s="389"/>
      <c r="O28" s="389"/>
      <c r="P28" s="389"/>
      <c r="Q28" s="382">
        <f t="shared" si="1"/>
        <v>3</v>
      </c>
      <c r="R28" s="380" t="s">
        <v>67</v>
      </c>
      <c r="S28" s="380" t="s">
        <v>85</v>
      </c>
      <c r="T28" s="380"/>
      <c r="U28" s="388"/>
      <c r="V28" s="390" t="s">
        <v>177</v>
      </c>
      <c r="W28" s="385"/>
      <c r="X28" s="386"/>
      <c r="Y28" s="386"/>
      <c r="Z28" s="386"/>
      <c r="AA28" s="386"/>
      <c r="AB28" s="386"/>
      <c r="AC28" s="386"/>
      <c r="AD28" s="386"/>
      <c r="AE28" s="386"/>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c r="BN28" s="385"/>
    </row>
    <row r="29" spans="1:66" s="387" customFormat="1" ht="89.25">
      <c r="A29" s="380" t="s">
        <v>80</v>
      </c>
      <c r="B29" s="388" t="s">
        <v>174</v>
      </c>
      <c r="C29" s="388" t="s">
        <v>193</v>
      </c>
      <c r="D29" s="388" t="s">
        <v>194</v>
      </c>
      <c r="E29" s="389"/>
      <c r="F29" s="389"/>
      <c r="G29" s="389"/>
      <c r="H29" s="389"/>
      <c r="I29" s="389"/>
      <c r="J29" s="389"/>
      <c r="K29" s="389"/>
      <c r="L29" s="389"/>
      <c r="M29" s="389"/>
      <c r="N29" s="389">
        <v>1</v>
      </c>
      <c r="O29" s="389"/>
      <c r="P29" s="389"/>
      <c r="Q29" s="382">
        <f t="shared" si="1"/>
        <v>1</v>
      </c>
      <c r="R29" s="380" t="s">
        <v>67</v>
      </c>
      <c r="S29" s="380" t="s">
        <v>83</v>
      </c>
      <c r="T29" s="380"/>
      <c r="U29" s="388"/>
      <c r="V29" s="390" t="s">
        <v>177</v>
      </c>
      <c r="W29" s="385"/>
      <c r="X29" s="386"/>
      <c r="Y29" s="386"/>
      <c r="Z29" s="386"/>
      <c r="AA29" s="386"/>
      <c r="AB29" s="386"/>
      <c r="AC29" s="386"/>
      <c r="AD29" s="386"/>
      <c r="AE29" s="386"/>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c r="BN29" s="385"/>
    </row>
    <row r="30" spans="1:66" s="387" customFormat="1" ht="89.25">
      <c r="A30" s="380" t="s">
        <v>80</v>
      </c>
      <c r="B30" s="388" t="s">
        <v>174</v>
      </c>
      <c r="C30" s="388" t="s">
        <v>195</v>
      </c>
      <c r="D30" s="388" t="s">
        <v>196</v>
      </c>
      <c r="E30" s="389"/>
      <c r="F30" s="389"/>
      <c r="G30" s="389"/>
      <c r="H30" s="389"/>
      <c r="I30" s="389"/>
      <c r="J30" s="389"/>
      <c r="K30" s="389"/>
      <c r="L30" s="389"/>
      <c r="M30" s="389"/>
      <c r="N30" s="389"/>
      <c r="O30" s="389"/>
      <c r="P30" s="389">
        <v>1</v>
      </c>
      <c r="Q30" s="382">
        <f t="shared" si="1"/>
        <v>1</v>
      </c>
      <c r="R30" s="380" t="s">
        <v>67</v>
      </c>
      <c r="S30" s="380" t="s">
        <v>85</v>
      </c>
      <c r="T30" s="380"/>
      <c r="U30" s="388"/>
      <c r="V30" s="390" t="s">
        <v>177</v>
      </c>
      <c r="W30" s="385"/>
      <c r="X30" s="386"/>
      <c r="Y30" s="386"/>
      <c r="Z30" s="386"/>
      <c r="AA30" s="386"/>
      <c r="AB30" s="386"/>
      <c r="AC30" s="386"/>
      <c r="AD30" s="386"/>
      <c r="AE30" s="386"/>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c r="BN30" s="385"/>
    </row>
    <row r="31" spans="1:66" s="387" customFormat="1" ht="89.25">
      <c r="A31" s="380" t="s">
        <v>80</v>
      </c>
      <c r="B31" s="388" t="s">
        <v>174</v>
      </c>
      <c r="C31" s="388" t="s">
        <v>197</v>
      </c>
      <c r="D31" s="388" t="s">
        <v>198</v>
      </c>
      <c r="E31" s="389"/>
      <c r="F31" s="389"/>
      <c r="G31" s="389">
        <v>1</v>
      </c>
      <c r="H31" s="389"/>
      <c r="I31" s="389"/>
      <c r="J31" s="389"/>
      <c r="K31" s="389"/>
      <c r="L31" s="389"/>
      <c r="M31" s="389"/>
      <c r="N31" s="389"/>
      <c r="O31" s="389"/>
      <c r="P31" s="389"/>
      <c r="Q31" s="382">
        <f t="shared" si="1"/>
        <v>1</v>
      </c>
      <c r="R31" s="380" t="s">
        <v>67</v>
      </c>
      <c r="S31" s="380" t="s">
        <v>85</v>
      </c>
      <c r="T31" s="380"/>
      <c r="U31" s="388"/>
      <c r="V31" s="390" t="s">
        <v>177</v>
      </c>
      <c r="W31" s="385"/>
      <c r="X31" s="386"/>
      <c r="Y31" s="386"/>
      <c r="Z31" s="386"/>
      <c r="AA31" s="386"/>
      <c r="AB31" s="386"/>
      <c r="AC31" s="386"/>
      <c r="AD31" s="386"/>
      <c r="AE31" s="386"/>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c r="BN31" s="385"/>
    </row>
    <row r="32" spans="1:66" s="387" customFormat="1" ht="89.25">
      <c r="A32" s="380" t="s">
        <v>80</v>
      </c>
      <c r="B32" s="388" t="s">
        <v>174</v>
      </c>
      <c r="C32" s="388" t="s">
        <v>199</v>
      </c>
      <c r="D32" s="388" t="s">
        <v>200</v>
      </c>
      <c r="E32" s="389"/>
      <c r="F32" s="389"/>
      <c r="G32" s="389"/>
      <c r="H32" s="389"/>
      <c r="I32" s="389">
        <v>1</v>
      </c>
      <c r="J32" s="389"/>
      <c r="K32" s="389"/>
      <c r="L32" s="389"/>
      <c r="M32" s="389"/>
      <c r="N32" s="389"/>
      <c r="O32" s="389"/>
      <c r="P32" s="389"/>
      <c r="Q32" s="382">
        <f t="shared" si="1"/>
        <v>1</v>
      </c>
      <c r="R32" s="380" t="s">
        <v>67</v>
      </c>
      <c r="S32" s="380" t="s">
        <v>85</v>
      </c>
      <c r="T32" s="380"/>
      <c r="U32" s="388"/>
      <c r="V32" s="390" t="s">
        <v>177</v>
      </c>
      <c r="W32" s="385"/>
      <c r="X32" s="386"/>
      <c r="Y32" s="386"/>
      <c r="Z32" s="386"/>
      <c r="AA32" s="386"/>
      <c r="AB32" s="386"/>
      <c r="AC32" s="386"/>
      <c r="AD32" s="386"/>
      <c r="AE32" s="386"/>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row>
    <row r="33" spans="1:66" s="387" customFormat="1" ht="89.25">
      <c r="A33" s="380" t="s">
        <v>80</v>
      </c>
      <c r="B33" s="388" t="s">
        <v>174</v>
      </c>
      <c r="C33" s="388" t="s">
        <v>201</v>
      </c>
      <c r="D33" s="388" t="s">
        <v>202</v>
      </c>
      <c r="E33" s="389"/>
      <c r="F33" s="389"/>
      <c r="G33" s="389"/>
      <c r="H33" s="389"/>
      <c r="I33" s="389"/>
      <c r="J33" s="389"/>
      <c r="K33" s="389"/>
      <c r="L33" s="389">
        <v>1</v>
      </c>
      <c r="M33" s="389"/>
      <c r="N33" s="389"/>
      <c r="O33" s="389"/>
      <c r="P33" s="389"/>
      <c r="Q33" s="382">
        <f t="shared" si="1"/>
        <v>1</v>
      </c>
      <c r="R33" s="380" t="s">
        <v>67</v>
      </c>
      <c r="S33" s="380" t="s">
        <v>85</v>
      </c>
      <c r="T33" s="380"/>
      <c r="U33" s="388"/>
      <c r="V33" s="390" t="s">
        <v>177</v>
      </c>
      <c r="W33" s="385"/>
      <c r="X33" s="386"/>
      <c r="Y33" s="386"/>
      <c r="Z33" s="386"/>
      <c r="AA33" s="386"/>
      <c r="AB33" s="386"/>
      <c r="AC33" s="386"/>
      <c r="AD33" s="386"/>
      <c r="AE33" s="386"/>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row>
    <row r="34" spans="1:66" s="387" customFormat="1" ht="102">
      <c r="A34" s="380" t="s">
        <v>80</v>
      </c>
      <c r="B34" s="388" t="s">
        <v>203</v>
      </c>
      <c r="C34" s="388" t="s">
        <v>204</v>
      </c>
      <c r="D34" s="388" t="s">
        <v>205</v>
      </c>
      <c r="E34" s="389"/>
      <c r="F34" s="389"/>
      <c r="G34" s="389">
        <v>1</v>
      </c>
      <c r="H34" s="389"/>
      <c r="I34" s="389"/>
      <c r="J34" s="389">
        <v>1</v>
      </c>
      <c r="K34" s="389"/>
      <c r="L34" s="389"/>
      <c r="M34" s="389">
        <v>1</v>
      </c>
      <c r="N34" s="389"/>
      <c r="O34" s="389"/>
      <c r="P34" s="389">
        <v>1</v>
      </c>
      <c r="Q34" s="382">
        <f t="shared" si="1"/>
        <v>4</v>
      </c>
      <c r="R34" s="380" t="s">
        <v>65</v>
      </c>
      <c r="S34" s="380"/>
      <c r="T34" s="380"/>
      <c r="U34" s="388"/>
      <c r="V34" s="390" t="s">
        <v>206</v>
      </c>
      <c r="W34" s="385"/>
      <c r="X34" s="386"/>
      <c r="Y34" s="386"/>
      <c r="Z34" s="386"/>
      <c r="AA34" s="386"/>
      <c r="AB34" s="386"/>
      <c r="AC34" s="386"/>
      <c r="AD34" s="386"/>
      <c r="AE34" s="386"/>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row>
    <row r="35" spans="1:66" s="387" customFormat="1" ht="102">
      <c r="A35" s="380" t="s">
        <v>80</v>
      </c>
      <c r="B35" s="388" t="s">
        <v>203</v>
      </c>
      <c r="C35" s="388" t="s">
        <v>207</v>
      </c>
      <c r="D35" s="388" t="s">
        <v>208</v>
      </c>
      <c r="E35" s="389"/>
      <c r="F35" s="389"/>
      <c r="G35" s="389"/>
      <c r="H35" s="389">
        <v>1</v>
      </c>
      <c r="I35" s="389"/>
      <c r="J35" s="389"/>
      <c r="K35" s="389">
        <v>1</v>
      </c>
      <c r="L35" s="389"/>
      <c r="M35" s="389"/>
      <c r="N35" s="389">
        <v>1</v>
      </c>
      <c r="O35" s="389"/>
      <c r="P35" s="389"/>
      <c r="Q35" s="382">
        <f t="shared" si="1"/>
        <v>3</v>
      </c>
      <c r="R35" s="380" t="s">
        <v>73</v>
      </c>
      <c r="S35" s="380"/>
      <c r="T35" s="380"/>
      <c r="U35" s="388"/>
      <c r="V35" s="390" t="s">
        <v>206</v>
      </c>
      <c r="W35" s="385"/>
      <c r="X35" s="386"/>
      <c r="Y35" s="386"/>
      <c r="Z35" s="386"/>
      <c r="AA35" s="386"/>
      <c r="AB35" s="386"/>
      <c r="AC35" s="386"/>
      <c r="AD35" s="386"/>
      <c r="AE35" s="386"/>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row>
    <row r="36" spans="1:66" s="387" customFormat="1" ht="102">
      <c r="A36" s="380" t="s">
        <v>80</v>
      </c>
      <c r="B36" s="388" t="s">
        <v>203</v>
      </c>
      <c r="C36" s="388" t="s">
        <v>209</v>
      </c>
      <c r="D36" s="388" t="s">
        <v>210</v>
      </c>
      <c r="E36" s="389"/>
      <c r="F36" s="389"/>
      <c r="G36" s="389"/>
      <c r="H36" s="389"/>
      <c r="I36" s="389"/>
      <c r="J36" s="389">
        <v>1</v>
      </c>
      <c r="K36" s="389"/>
      <c r="L36" s="389"/>
      <c r="M36" s="389">
        <v>1</v>
      </c>
      <c r="N36" s="389"/>
      <c r="O36" s="389"/>
      <c r="P36" s="389">
        <v>1</v>
      </c>
      <c r="Q36" s="382">
        <f t="shared" si="1"/>
        <v>3</v>
      </c>
      <c r="R36" s="380" t="s">
        <v>65</v>
      </c>
      <c r="S36" s="380" t="s">
        <v>73</v>
      </c>
      <c r="T36" s="380"/>
      <c r="U36" s="388"/>
      <c r="V36" s="390" t="s">
        <v>206</v>
      </c>
      <c r="W36" s="385"/>
      <c r="X36" s="386"/>
      <c r="Y36" s="386"/>
      <c r="Z36" s="386"/>
      <c r="AA36" s="386"/>
      <c r="AB36" s="386"/>
      <c r="AC36" s="386"/>
      <c r="AD36" s="386"/>
      <c r="AE36" s="386"/>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row>
    <row r="37" spans="1:66" s="387" customFormat="1" ht="102">
      <c r="A37" s="380" t="s">
        <v>80</v>
      </c>
      <c r="B37" s="388" t="s">
        <v>203</v>
      </c>
      <c r="C37" s="388" t="s">
        <v>211</v>
      </c>
      <c r="D37" s="388" t="s">
        <v>212</v>
      </c>
      <c r="E37" s="389">
        <v>1</v>
      </c>
      <c r="F37" s="389">
        <v>1</v>
      </c>
      <c r="G37" s="389">
        <v>1</v>
      </c>
      <c r="H37" s="389">
        <v>1</v>
      </c>
      <c r="I37" s="389">
        <v>1</v>
      </c>
      <c r="J37" s="389">
        <v>1</v>
      </c>
      <c r="K37" s="389">
        <v>1</v>
      </c>
      <c r="L37" s="389">
        <v>1</v>
      </c>
      <c r="M37" s="389">
        <v>1</v>
      </c>
      <c r="N37" s="389">
        <v>1</v>
      </c>
      <c r="O37" s="389">
        <v>1</v>
      </c>
      <c r="P37" s="389">
        <v>1</v>
      </c>
      <c r="Q37" s="382">
        <f t="shared" si="1"/>
        <v>12</v>
      </c>
      <c r="R37" s="380" t="s">
        <v>83</v>
      </c>
      <c r="S37" s="380"/>
      <c r="T37" s="380"/>
      <c r="U37" s="388"/>
      <c r="V37" s="390" t="s">
        <v>206</v>
      </c>
      <c r="W37" s="385"/>
      <c r="X37" s="386"/>
      <c r="Y37" s="386"/>
      <c r="Z37" s="386"/>
      <c r="AA37" s="386"/>
      <c r="AB37" s="386"/>
      <c r="AC37" s="386"/>
      <c r="AD37" s="386"/>
      <c r="AE37" s="386"/>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row>
    <row r="38" spans="1:66" s="387" customFormat="1" ht="102">
      <c r="A38" s="380" t="s">
        <v>80</v>
      </c>
      <c r="B38" s="388" t="s">
        <v>203</v>
      </c>
      <c r="C38" s="388" t="s">
        <v>213</v>
      </c>
      <c r="D38" s="388" t="s">
        <v>214</v>
      </c>
      <c r="E38" s="389"/>
      <c r="F38" s="389"/>
      <c r="G38" s="389"/>
      <c r="H38" s="389"/>
      <c r="I38" s="389"/>
      <c r="J38" s="389">
        <v>1</v>
      </c>
      <c r="K38" s="389"/>
      <c r="L38" s="389"/>
      <c r="M38" s="389"/>
      <c r="N38" s="389"/>
      <c r="O38" s="389"/>
      <c r="P38" s="389">
        <v>1</v>
      </c>
      <c r="Q38" s="382">
        <f t="shared" si="1"/>
        <v>2</v>
      </c>
      <c r="R38" s="380" t="s">
        <v>65</v>
      </c>
      <c r="S38" s="380"/>
      <c r="T38" s="380"/>
      <c r="U38" s="388"/>
      <c r="V38" s="390" t="s">
        <v>215</v>
      </c>
      <c r="W38" s="385"/>
      <c r="X38" s="386"/>
      <c r="Y38" s="386"/>
      <c r="Z38" s="386"/>
      <c r="AA38" s="386"/>
      <c r="AB38" s="386"/>
      <c r="AC38" s="386"/>
      <c r="AD38" s="386"/>
      <c r="AE38" s="386"/>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row>
    <row r="39" spans="1:66" s="387" customFormat="1" ht="102">
      <c r="A39" s="380" t="s">
        <v>80</v>
      </c>
      <c r="B39" s="388" t="s">
        <v>203</v>
      </c>
      <c r="C39" s="388" t="s">
        <v>216</v>
      </c>
      <c r="D39" s="388" t="s">
        <v>217</v>
      </c>
      <c r="E39" s="389"/>
      <c r="F39" s="389"/>
      <c r="G39" s="389">
        <v>1</v>
      </c>
      <c r="H39" s="389"/>
      <c r="I39" s="389"/>
      <c r="J39" s="389">
        <v>1</v>
      </c>
      <c r="K39" s="389"/>
      <c r="L39" s="389"/>
      <c r="M39" s="389">
        <v>1</v>
      </c>
      <c r="N39" s="389"/>
      <c r="O39" s="389"/>
      <c r="P39" s="389">
        <v>1</v>
      </c>
      <c r="Q39" s="382">
        <f t="shared" si="1"/>
        <v>4</v>
      </c>
      <c r="R39" s="380" t="s">
        <v>65</v>
      </c>
      <c r="S39" s="380"/>
      <c r="T39" s="380"/>
      <c r="U39" s="388"/>
      <c r="V39" s="390" t="s">
        <v>218</v>
      </c>
      <c r="W39" s="385"/>
      <c r="X39" s="386"/>
      <c r="Y39" s="386"/>
      <c r="Z39" s="386"/>
      <c r="AA39" s="386"/>
      <c r="AB39" s="386"/>
      <c r="AC39" s="386"/>
      <c r="AD39" s="386"/>
      <c r="AE39" s="386"/>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row>
    <row r="40" spans="1:66" s="387" customFormat="1" ht="102">
      <c r="A40" s="380" t="s">
        <v>80</v>
      </c>
      <c r="B40" s="388" t="s">
        <v>203</v>
      </c>
      <c r="C40" s="388" t="s">
        <v>219</v>
      </c>
      <c r="D40" s="388" t="s">
        <v>220</v>
      </c>
      <c r="E40" s="389"/>
      <c r="F40" s="389"/>
      <c r="G40" s="389">
        <v>1</v>
      </c>
      <c r="H40" s="389"/>
      <c r="I40" s="389"/>
      <c r="J40" s="389">
        <v>1</v>
      </c>
      <c r="K40" s="389"/>
      <c r="L40" s="389"/>
      <c r="M40" s="389">
        <v>1</v>
      </c>
      <c r="N40" s="389"/>
      <c r="O40" s="389"/>
      <c r="P40" s="389">
        <v>1</v>
      </c>
      <c r="Q40" s="382">
        <f t="shared" si="1"/>
        <v>4</v>
      </c>
      <c r="R40" s="380" t="s">
        <v>83</v>
      </c>
      <c r="S40" s="380"/>
      <c r="T40" s="380" t="s">
        <v>221</v>
      </c>
      <c r="U40" s="388"/>
      <c r="V40" s="390" t="s">
        <v>218</v>
      </c>
      <c r="W40" s="385"/>
      <c r="X40" s="386"/>
      <c r="Y40" s="386"/>
      <c r="Z40" s="386"/>
      <c r="AA40" s="386"/>
      <c r="AB40" s="386"/>
      <c r="AC40" s="386"/>
      <c r="AD40" s="386"/>
      <c r="AE40" s="386"/>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row>
    <row r="41" spans="1:66" s="387" customFormat="1" ht="102">
      <c r="A41" s="380" t="s">
        <v>80</v>
      </c>
      <c r="B41" s="388" t="s">
        <v>203</v>
      </c>
      <c r="C41" s="388" t="s">
        <v>222</v>
      </c>
      <c r="D41" s="388" t="s">
        <v>223</v>
      </c>
      <c r="E41" s="389"/>
      <c r="F41" s="389"/>
      <c r="G41" s="389">
        <v>1</v>
      </c>
      <c r="H41" s="389"/>
      <c r="I41" s="389"/>
      <c r="J41" s="389">
        <v>1</v>
      </c>
      <c r="K41" s="389"/>
      <c r="L41" s="389"/>
      <c r="M41" s="389">
        <v>1</v>
      </c>
      <c r="N41" s="389"/>
      <c r="O41" s="389"/>
      <c r="P41" s="389">
        <v>1</v>
      </c>
      <c r="Q41" s="382">
        <f t="shared" si="1"/>
        <v>4</v>
      </c>
      <c r="R41" s="380" t="s">
        <v>65</v>
      </c>
      <c r="S41" s="380"/>
      <c r="T41" s="380"/>
      <c r="U41" s="388"/>
      <c r="V41" s="390" t="s">
        <v>218</v>
      </c>
      <c r="W41" s="385"/>
      <c r="X41" s="386"/>
      <c r="Y41" s="386"/>
      <c r="Z41" s="386"/>
      <c r="AA41" s="386"/>
      <c r="AB41" s="386"/>
      <c r="AC41" s="386"/>
      <c r="AD41" s="386"/>
      <c r="AE41" s="386"/>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row>
    <row r="42" spans="1:66" s="387" customFormat="1" ht="102">
      <c r="A42" s="380" t="s">
        <v>80</v>
      </c>
      <c r="B42" s="388" t="s">
        <v>203</v>
      </c>
      <c r="C42" s="388" t="s">
        <v>224</v>
      </c>
      <c r="D42" s="388" t="s">
        <v>225</v>
      </c>
      <c r="E42" s="389"/>
      <c r="F42" s="389"/>
      <c r="G42" s="389"/>
      <c r="H42" s="389">
        <v>1</v>
      </c>
      <c r="I42" s="389"/>
      <c r="J42" s="389"/>
      <c r="K42" s="389">
        <v>1</v>
      </c>
      <c r="L42" s="389"/>
      <c r="M42" s="389"/>
      <c r="N42" s="389">
        <v>1</v>
      </c>
      <c r="O42" s="389"/>
      <c r="P42" s="389">
        <v>1</v>
      </c>
      <c r="Q42" s="382">
        <f t="shared" si="1"/>
        <v>4</v>
      </c>
      <c r="R42" s="380" t="s">
        <v>73</v>
      </c>
      <c r="S42" s="380"/>
      <c r="T42" s="380"/>
      <c r="U42" s="388"/>
      <c r="V42" s="390" t="s">
        <v>218</v>
      </c>
      <c r="W42" s="385"/>
      <c r="X42" s="386"/>
      <c r="Y42" s="386"/>
      <c r="Z42" s="386"/>
      <c r="AA42" s="386"/>
      <c r="AB42" s="386"/>
      <c r="AC42" s="386"/>
      <c r="AD42" s="386"/>
      <c r="AE42" s="386"/>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row>
    <row r="43" spans="1:66" s="387" customFormat="1" ht="102">
      <c r="A43" s="380" t="s">
        <v>80</v>
      </c>
      <c r="B43" s="388" t="s">
        <v>203</v>
      </c>
      <c r="C43" s="388" t="s">
        <v>226</v>
      </c>
      <c r="D43" s="388" t="s">
        <v>227</v>
      </c>
      <c r="E43" s="389"/>
      <c r="F43" s="389"/>
      <c r="G43" s="389"/>
      <c r="H43" s="389"/>
      <c r="I43" s="389">
        <v>1</v>
      </c>
      <c r="J43" s="389"/>
      <c r="K43" s="389"/>
      <c r="L43" s="389">
        <v>1</v>
      </c>
      <c r="M43" s="389"/>
      <c r="N43" s="389"/>
      <c r="O43" s="389"/>
      <c r="P43" s="389">
        <v>1</v>
      </c>
      <c r="Q43" s="382">
        <f t="shared" si="1"/>
        <v>3</v>
      </c>
      <c r="R43" s="380" t="s">
        <v>65</v>
      </c>
      <c r="S43" s="380" t="s">
        <v>73</v>
      </c>
      <c r="T43" s="380"/>
      <c r="U43" s="388"/>
      <c r="V43" s="390" t="s">
        <v>218</v>
      </c>
      <c r="W43" s="385"/>
      <c r="X43" s="386"/>
      <c r="Y43" s="386"/>
      <c r="Z43" s="386"/>
      <c r="AA43" s="386"/>
      <c r="AB43" s="386"/>
      <c r="AC43" s="386"/>
      <c r="AD43" s="386"/>
      <c r="AE43" s="386"/>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row>
    <row r="44" spans="1:66" s="387" customFormat="1" ht="102">
      <c r="A44" s="380" t="s">
        <v>80</v>
      </c>
      <c r="B44" s="388" t="s">
        <v>203</v>
      </c>
      <c r="C44" s="388" t="s">
        <v>228</v>
      </c>
      <c r="D44" s="380" t="s">
        <v>229</v>
      </c>
      <c r="E44" s="381">
        <v>1</v>
      </c>
      <c r="F44" s="381">
        <v>1</v>
      </c>
      <c r="G44" s="381">
        <v>1</v>
      </c>
      <c r="H44" s="381">
        <v>1</v>
      </c>
      <c r="I44" s="381">
        <v>1</v>
      </c>
      <c r="J44" s="381">
        <v>1</v>
      </c>
      <c r="K44" s="381">
        <v>1</v>
      </c>
      <c r="L44" s="381">
        <v>1</v>
      </c>
      <c r="M44" s="381">
        <v>1</v>
      </c>
      <c r="N44" s="381">
        <v>1</v>
      </c>
      <c r="O44" s="381">
        <v>1</v>
      </c>
      <c r="P44" s="381">
        <v>1</v>
      </c>
      <c r="Q44" s="382">
        <f t="shared" si="1"/>
        <v>12</v>
      </c>
      <c r="R44" s="380"/>
      <c r="S44" s="380"/>
      <c r="T44" s="380" t="s">
        <v>230</v>
      </c>
      <c r="U44" s="380"/>
      <c r="V44" s="390" t="s">
        <v>231</v>
      </c>
      <c r="W44" s="385"/>
      <c r="X44" s="386"/>
      <c r="Y44" s="386"/>
      <c r="Z44" s="386"/>
      <c r="AA44" s="386"/>
      <c r="AB44" s="386"/>
      <c r="AC44" s="386"/>
      <c r="AD44" s="386"/>
      <c r="AE44" s="386"/>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row>
    <row r="45" spans="1:66" s="387" customFormat="1" ht="102">
      <c r="A45" s="380" t="s">
        <v>80</v>
      </c>
      <c r="B45" s="388" t="s">
        <v>203</v>
      </c>
      <c r="C45" s="388" t="s">
        <v>232</v>
      </c>
      <c r="D45" s="388" t="s">
        <v>233</v>
      </c>
      <c r="E45" s="389"/>
      <c r="F45" s="389"/>
      <c r="G45" s="389">
        <v>1</v>
      </c>
      <c r="H45" s="389"/>
      <c r="I45" s="389"/>
      <c r="J45" s="389">
        <v>1</v>
      </c>
      <c r="K45" s="389"/>
      <c r="L45" s="389"/>
      <c r="M45" s="389">
        <v>1</v>
      </c>
      <c r="N45" s="389"/>
      <c r="O45" s="389"/>
      <c r="P45" s="389">
        <v>1</v>
      </c>
      <c r="Q45" s="382">
        <f t="shared" si="1"/>
        <v>4</v>
      </c>
      <c r="R45" s="380" t="s">
        <v>73</v>
      </c>
      <c r="S45" s="380"/>
      <c r="T45" s="380"/>
      <c r="U45" s="388"/>
      <c r="V45" s="390" t="s">
        <v>231</v>
      </c>
      <c r="W45" s="385"/>
      <c r="X45" s="386"/>
      <c r="Y45" s="386"/>
      <c r="Z45" s="386"/>
      <c r="AA45" s="386"/>
      <c r="AB45" s="386"/>
      <c r="AC45" s="386"/>
      <c r="AD45" s="386"/>
      <c r="AE45" s="386"/>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row>
    <row r="46" spans="1:66" s="387" customFormat="1" ht="102">
      <c r="A46" s="380" t="s">
        <v>80</v>
      </c>
      <c r="B46" s="388" t="s">
        <v>203</v>
      </c>
      <c r="C46" s="388" t="s">
        <v>234</v>
      </c>
      <c r="D46" s="380" t="s">
        <v>235</v>
      </c>
      <c r="E46" s="381"/>
      <c r="F46" s="381"/>
      <c r="G46" s="381">
        <v>1</v>
      </c>
      <c r="H46" s="381"/>
      <c r="I46" s="381"/>
      <c r="J46" s="381">
        <v>1</v>
      </c>
      <c r="K46" s="381"/>
      <c r="L46" s="381"/>
      <c r="M46" s="381">
        <v>1</v>
      </c>
      <c r="N46" s="381"/>
      <c r="O46" s="381"/>
      <c r="P46" s="381">
        <v>1</v>
      </c>
      <c r="Q46" s="382">
        <f t="shared" si="1"/>
        <v>4</v>
      </c>
      <c r="R46" s="380" t="s">
        <v>65</v>
      </c>
      <c r="S46" s="380" t="s">
        <v>73</v>
      </c>
      <c r="T46" s="380"/>
      <c r="U46" s="380"/>
      <c r="V46" s="390" t="s">
        <v>231</v>
      </c>
      <c r="W46" s="385"/>
      <c r="X46" s="386"/>
      <c r="Y46" s="386"/>
      <c r="Z46" s="386"/>
      <c r="AA46" s="386"/>
      <c r="AB46" s="386"/>
      <c r="AC46" s="386"/>
      <c r="AD46" s="386"/>
      <c r="AE46" s="386"/>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row>
    <row r="47" spans="1:66" s="387" customFormat="1" ht="102">
      <c r="A47" s="380" t="s">
        <v>92</v>
      </c>
      <c r="B47" s="391" t="s">
        <v>236</v>
      </c>
      <c r="C47" s="388" t="s">
        <v>237</v>
      </c>
      <c r="D47" s="388" t="s">
        <v>238</v>
      </c>
      <c r="E47" s="389"/>
      <c r="F47" s="389"/>
      <c r="G47" s="389">
        <v>1</v>
      </c>
      <c r="H47" s="389"/>
      <c r="I47" s="389"/>
      <c r="J47" s="389">
        <v>1</v>
      </c>
      <c r="K47" s="389"/>
      <c r="L47" s="389"/>
      <c r="M47" s="389">
        <v>1</v>
      </c>
      <c r="N47" s="389"/>
      <c r="O47" s="389"/>
      <c r="P47" s="389">
        <v>1</v>
      </c>
      <c r="Q47" s="382">
        <f t="shared" si="1"/>
        <v>4</v>
      </c>
      <c r="R47" s="380" t="s">
        <v>65</v>
      </c>
      <c r="S47" s="380" t="s">
        <v>73</v>
      </c>
      <c r="T47" s="380"/>
      <c r="U47" s="388" t="s">
        <v>239</v>
      </c>
      <c r="V47" s="390" t="s">
        <v>240</v>
      </c>
      <c r="W47" s="385"/>
      <c r="X47" s="386"/>
      <c r="Y47" s="386"/>
      <c r="Z47" s="386"/>
      <c r="AA47" s="386"/>
      <c r="AB47" s="386"/>
      <c r="AC47" s="386"/>
      <c r="AD47" s="386"/>
      <c r="AE47" s="386"/>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row>
    <row r="48" spans="1:66" s="387" customFormat="1" ht="102">
      <c r="A48" s="380" t="s">
        <v>92</v>
      </c>
      <c r="B48" s="391" t="s">
        <v>236</v>
      </c>
      <c r="C48" s="388" t="s">
        <v>241</v>
      </c>
      <c r="D48" s="380" t="s">
        <v>242</v>
      </c>
      <c r="E48" s="381"/>
      <c r="F48" s="381"/>
      <c r="G48" s="381"/>
      <c r="H48" s="381"/>
      <c r="I48" s="381"/>
      <c r="J48" s="381"/>
      <c r="K48" s="381"/>
      <c r="L48" s="381"/>
      <c r="M48" s="381">
        <v>1</v>
      </c>
      <c r="N48" s="381"/>
      <c r="O48" s="381"/>
      <c r="P48" s="381"/>
      <c r="Q48" s="382">
        <f t="shared" si="1"/>
        <v>1</v>
      </c>
      <c r="R48" s="380" t="s">
        <v>83</v>
      </c>
      <c r="S48" s="380"/>
      <c r="T48" s="380"/>
      <c r="U48" s="380" t="s">
        <v>243</v>
      </c>
      <c r="V48" s="390" t="s">
        <v>240</v>
      </c>
      <c r="W48" s="385"/>
      <c r="X48" s="386"/>
      <c r="Y48" s="386"/>
      <c r="Z48" s="386"/>
      <c r="AA48" s="386"/>
      <c r="AB48" s="386"/>
      <c r="AC48" s="386"/>
      <c r="AD48" s="386"/>
      <c r="AE48" s="386"/>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row>
    <row r="49" spans="1:66" s="387" customFormat="1" ht="102">
      <c r="A49" s="380" t="s">
        <v>92</v>
      </c>
      <c r="B49" s="391" t="s">
        <v>236</v>
      </c>
      <c r="C49" s="388" t="s">
        <v>244</v>
      </c>
      <c r="D49" s="388" t="s">
        <v>245</v>
      </c>
      <c r="E49" s="389"/>
      <c r="F49" s="389"/>
      <c r="G49" s="389"/>
      <c r="H49" s="389"/>
      <c r="I49" s="389"/>
      <c r="J49" s="389"/>
      <c r="K49" s="389"/>
      <c r="L49" s="389"/>
      <c r="M49" s="389"/>
      <c r="N49" s="389">
        <v>1</v>
      </c>
      <c r="O49" s="389"/>
      <c r="P49" s="389"/>
      <c r="Q49" s="382">
        <f t="shared" si="1"/>
        <v>1</v>
      </c>
      <c r="R49" s="380" t="s">
        <v>73</v>
      </c>
      <c r="S49" s="380"/>
      <c r="T49" s="380"/>
      <c r="U49" s="388" t="s">
        <v>246</v>
      </c>
      <c r="V49" s="390" t="s">
        <v>240</v>
      </c>
      <c r="W49" s="385"/>
      <c r="X49" s="386"/>
      <c r="Y49" s="386"/>
      <c r="Z49" s="386"/>
      <c r="AA49" s="386"/>
      <c r="AB49" s="386"/>
      <c r="AC49" s="386"/>
      <c r="AD49" s="386"/>
      <c r="AE49" s="386"/>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row>
    <row r="50" spans="1:66" s="387" customFormat="1" ht="102">
      <c r="A50" s="380" t="s">
        <v>92</v>
      </c>
      <c r="B50" s="391" t="s">
        <v>236</v>
      </c>
      <c r="C50" s="388" t="s">
        <v>247</v>
      </c>
      <c r="D50" s="388" t="s">
        <v>248</v>
      </c>
      <c r="E50" s="389">
        <v>1</v>
      </c>
      <c r="F50" s="389"/>
      <c r="G50" s="389"/>
      <c r="H50" s="389"/>
      <c r="I50" s="389"/>
      <c r="J50" s="389"/>
      <c r="K50" s="389"/>
      <c r="L50" s="389"/>
      <c r="M50" s="389"/>
      <c r="N50" s="389"/>
      <c r="O50" s="389"/>
      <c r="P50" s="389"/>
      <c r="Q50" s="382">
        <f t="shared" si="1"/>
        <v>1</v>
      </c>
      <c r="R50" s="380" t="s">
        <v>83</v>
      </c>
      <c r="S50" s="380"/>
      <c r="T50" s="380"/>
      <c r="U50" s="388" t="s">
        <v>249</v>
      </c>
      <c r="V50" s="390" t="s">
        <v>240</v>
      </c>
      <c r="W50" s="385"/>
      <c r="X50" s="386"/>
      <c r="Y50" s="386"/>
      <c r="Z50" s="386"/>
      <c r="AA50" s="386"/>
      <c r="AB50" s="386"/>
      <c r="AC50" s="386"/>
      <c r="AD50" s="386"/>
      <c r="AE50" s="386"/>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row>
    <row r="51" spans="1:66" s="387" customFormat="1" ht="102">
      <c r="A51" s="380" t="s">
        <v>92</v>
      </c>
      <c r="B51" s="391" t="s">
        <v>236</v>
      </c>
      <c r="C51" s="388" t="s">
        <v>250</v>
      </c>
      <c r="D51" s="388" t="s">
        <v>251</v>
      </c>
      <c r="E51" s="389">
        <v>1</v>
      </c>
      <c r="F51" s="389"/>
      <c r="G51" s="389"/>
      <c r="H51" s="389"/>
      <c r="I51" s="389"/>
      <c r="J51" s="389"/>
      <c r="K51" s="389"/>
      <c r="L51" s="389"/>
      <c r="M51" s="389"/>
      <c r="N51" s="389"/>
      <c r="O51" s="389"/>
      <c r="P51" s="389"/>
      <c r="Q51" s="382">
        <f t="shared" si="1"/>
        <v>1</v>
      </c>
      <c r="R51" s="380" t="s">
        <v>83</v>
      </c>
      <c r="S51" s="380"/>
      <c r="T51" s="380"/>
      <c r="U51" s="388" t="s">
        <v>252</v>
      </c>
      <c r="V51" s="390" t="s">
        <v>240</v>
      </c>
      <c r="W51" s="385"/>
      <c r="X51" s="386"/>
      <c r="Y51" s="386"/>
      <c r="Z51" s="386"/>
      <c r="AA51" s="386"/>
      <c r="AB51" s="386"/>
      <c r="AC51" s="386"/>
      <c r="AD51" s="386"/>
      <c r="AE51" s="386"/>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row>
    <row r="52" spans="1:66" s="387" customFormat="1" ht="102">
      <c r="A52" s="380" t="s">
        <v>92</v>
      </c>
      <c r="B52" s="391" t="s">
        <v>236</v>
      </c>
      <c r="C52" s="388" t="s">
        <v>253</v>
      </c>
      <c r="D52" s="380" t="s">
        <v>254</v>
      </c>
      <c r="E52" s="381"/>
      <c r="F52" s="381"/>
      <c r="G52" s="381">
        <v>1</v>
      </c>
      <c r="H52" s="381"/>
      <c r="I52" s="381"/>
      <c r="J52" s="381"/>
      <c r="K52" s="381"/>
      <c r="L52" s="381"/>
      <c r="M52" s="381"/>
      <c r="N52" s="381"/>
      <c r="O52" s="381"/>
      <c r="P52" s="381"/>
      <c r="Q52" s="382">
        <f t="shared" si="1"/>
        <v>1</v>
      </c>
      <c r="R52" s="380" t="s">
        <v>65</v>
      </c>
      <c r="S52" s="380"/>
      <c r="T52" s="380"/>
      <c r="U52" s="380" t="s">
        <v>255</v>
      </c>
      <c r="V52" s="390" t="s">
        <v>240</v>
      </c>
      <c r="W52" s="385"/>
      <c r="X52" s="386"/>
      <c r="Y52" s="386"/>
      <c r="Z52" s="386"/>
      <c r="AA52" s="386"/>
      <c r="AB52" s="386"/>
      <c r="AC52" s="386"/>
      <c r="AD52" s="386"/>
      <c r="AE52" s="386"/>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row>
    <row r="53" spans="1:66" s="387" customFormat="1" ht="102">
      <c r="A53" s="380" t="s">
        <v>92</v>
      </c>
      <c r="B53" s="391" t="s">
        <v>236</v>
      </c>
      <c r="C53" s="388" t="s">
        <v>256</v>
      </c>
      <c r="D53" s="388" t="s">
        <v>257</v>
      </c>
      <c r="E53" s="389"/>
      <c r="F53" s="389"/>
      <c r="G53" s="389"/>
      <c r="H53" s="389">
        <v>1</v>
      </c>
      <c r="I53" s="389"/>
      <c r="J53" s="389"/>
      <c r="K53" s="389">
        <v>1</v>
      </c>
      <c r="L53" s="389"/>
      <c r="M53" s="389"/>
      <c r="N53" s="389">
        <v>1</v>
      </c>
      <c r="O53" s="389"/>
      <c r="P53" s="389"/>
      <c r="Q53" s="382">
        <f t="shared" si="1"/>
        <v>3</v>
      </c>
      <c r="R53" s="380" t="s">
        <v>85</v>
      </c>
      <c r="S53" s="380"/>
      <c r="T53" s="380"/>
      <c r="U53" s="388" t="s">
        <v>258</v>
      </c>
      <c r="V53" s="390" t="s">
        <v>240</v>
      </c>
      <c r="W53" s="385"/>
      <c r="X53" s="386"/>
      <c r="Y53" s="386"/>
      <c r="Z53" s="386"/>
      <c r="AA53" s="386"/>
      <c r="AB53" s="386"/>
      <c r="AC53" s="386"/>
      <c r="AD53" s="386"/>
      <c r="AE53" s="386"/>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row>
    <row r="54" spans="1:66" s="387" customFormat="1" ht="102">
      <c r="A54" s="380" t="s">
        <v>92</v>
      </c>
      <c r="B54" s="391" t="s">
        <v>236</v>
      </c>
      <c r="C54" s="388" t="s">
        <v>259</v>
      </c>
      <c r="D54" s="380" t="s">
        <v>260</v>
      </c>
      <c r="E54" s="381"/>
      <c r="F54" s="381"/>
      <c r="G54" s="381"/>
      <c r="H54" s="381">
        <v>1</v>
      </c>
      <c r="I54" s="381"/>
      <c r="J54" s="381"/>
      <c r="K54" s="381">
        <v>1</v>
      </c>
      <c r="L54" s="381"/>
      <c r="M54" s="381"/>
      <c r="N54" s="381">
        <v>1</v>
      </c>
      <c r="O54" s="381"/>
      <c r="P54" s="381"/>
      <c r="Q54" s="382">
        <f t="shared" si="1"/>
        <v>3</v>
      </c>
      <c r="R54" s="380" t="s">
        <v>83</v>
      </c>
      <c r="S54" s="380"/>
      <c r="T54" s="380"/>
      <c r="U54" s="380"/>
      <c r="V54" s="390" t="s">
        <v>240</v>
      </c>
      <c r="W54" s="385"/>
      <c r="X54" s="386"/>
      <c r="Y54" s="386"/>
      <c r="Z54" s="386"/>
      <c r="AA54" s="386"/>
      <c r="AB54" s="386"/>
      <c r="AC54" s="386"/>
      <c r="AD54" s="386"/>
      <c r="AE54" s="386"/>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c r="BN54" s="385"/>
    </row>
    <row r="55" spans="1:66" s="387" customFormat="1" ht="165">
      <c r="A55" s="380"/>
      <c r="B55" s="391"/>
      <c r="C55" s="388" t="s">
        <v>1453</v>
      </c>
      <c r="D55" s="502" t="s">
        <v>1460</v>
      </c>
      <c r="E55" s="503"/>
      <c r="F55" s="503"/>
      <c r="G55" s="503"/>
      <c r="H55" s="503">
        <v>1</v>
      </c>
      <c r="I55" s="503"/>
      <c r="J55" s="503">
        <v>1</v>
      </c>
      <c r="K55" s="503"/>
      <c r="L55" s="503"/>
      <c r="M55" s="504">
        <v>1</v>
      </c>
      <c r="N55" s="505"/>
      <c r="O55" s="505"/>
      <c r="P55" s="504">
        <v>1</v>
      </c>
      <c r="Q55" s="506">
        <f>SUM(E55:P55)</f>
        <v>4</v>
      </c>
      <c r="R55" s="502" t="s">
        <v>1461</v>
      </c>
      <c r="S55" s="507"/>
      <c r="T55" s="507"/>
      <c r="U55" s="507"/>
      <c r="V55" s="508" t="s">
        <v>1462</v>
      </c>
      <c r="W55" s="385"/>
      <c r="X55" s="386"/>
      <c r="Y55" s="386"/>
      <c r="Z55" s="386"/>
      <c r="AA55" s="386"/>
      <c r="AB55" s="386"/>
      <c r="AC55" s="386"/>
      <c r="AD55" s="386"/>
      <c r="AE55" s="386"/>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c r="BN55" s="385"/>
    </row>
    <row r="56" spans="1:66" s="387" customFormat="1" ht="195">
      <c r="A56" s="380"/>
      <c r="B56" s="391"/>
      <c r="C56" s="388" t="s">
        <v>1454</v>
      </c>
      <c r="D56" s="502" t="s">
        <v>1463</v>
      </c>
      <c r="E56" s="503"/>
      <c r="F56" s="503"/>
      <c r="G56" s="503"/>
      <c r="H56" s="503">
        <v>1</v>
      </c>
      <c r="I56" s="503">
        <v>1</v>
      </c>
      <c r="J56" s="503">
        <v>1</v>
      </c>
      <c r="K56" s="503">
        <v>1</v>
      </c>
      <c r="L56" s="503">
        <v>1</v>
      </c>
      <c r="M56" s="504">
        <v>1</v>
      </c>
      <c r="N56" s="504">
        <v>1</v>
      </c>
      <c r="O56" s="504">
        <v>1</v>
      </c>
      <c r="P56" s="504">
        <v>1</v>
      </c>
      <c r="Q56" s="506">
        <f t="shared" ref="Q56:Q61" si="2">SUM(E56:P56)</f>
        <v>9</v>
      </c>
      <c r="R56" s="502" t="s">
        <v>1464</v>
      </c>
      <c r="S56" s="507"/>
      <c r="T56" s="507"/>
      <c r="U56" s="507"/>
      <c r="V56" s="508" t="s">
        <v>1462</v>
      </c>
      <c r="W56" s="385"/>
      <c r="X56" s="386"/>
      <c r="Y56" s="386"/>
      <c r="Z56" s="386"/>
      <c r="AA56" s="386"/>
      <c r="AB56" s="386"/>
      <c r="AC56" s="386"/>
      <c r="AD56" s="386"/>
      <c r="AE56" s="386"/>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row>
    <row r="57" spans="1:66" s="387" customFormat="1" ht="105">
      <c r="A57" s="380"/>
      <c r="B57" s="391"/>
      <c r="C57" s="388" t="s">
        <v>1455</v>
      </c>
      <c r="D57" s="502" t="s">
        <v>1465</v>
      </c>
      <c r="E57" s="503"/>
      <c r="F57" s="503"/>
      <c r="G57" s="503"/>
      <c r="H57" s="503">
        <v>1</v>
      </c>
      <c r="I57" s="503"/>
      <c r="J57" s="503">
        <v>1</v>
      </c>
      <c r="K57" s="503"/>
      <c r="L57" s="503"/>
      <c r="M57" s="504">
        <v>1</v>
      </c>
      <c r="N57" s="504"/>
      <c r="O57" s="504"/>
      <c r="P57" s="504">
        <v>1</v>
      </c>
      <c r="Q57" s="506">
        <f t="shared" si="2"/>
        <v>4</v>
      </c>
      <c r="R57" s="502" t="s">
        <v>1466</v>
      </c>
      <c r="S57" s="507"/>
      <c r="T57" s="507"/>
      <c r="U57" s="507"/>
      <c r="V57" s="508" t="s">
        <v>1462</v>
      </c>
      <c r="W57" s="385"/>
      <c r="X57" s="386"/>
      <c r="Y57" s="386"/>
      <c r="Z57" s="386"/>
      <c r="AA57" s="386"/>
      <c r="AB57" s="386"/>
      <c r="AC57" s="386"/>
      <c r="AD57" s="386"/>
      <c r="AE57" s="386"/>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row>
    <row r="58" spans="1:66" s="387" customFormat="1" ht="45">
      <c r="A58" s="380"/>
      <c r="B58" s="391"/>
      <c r="C58" s="388" t="s">
        <v>1456</v>
      </c>
      <c r="D58" s="502" t="s">
        <v>1467</v>
      </c>
      <c r="E58" s="509"/>
      <c r="F58" s="509"/>
      <c r="G58" s="509"/>
      <c r="H58" s="509">
        <v>1</v>
      </c>
      <c r="I58" s="509">
        <v>1</v>
      </c>
      <c r="J58" s="509">
        <v>1</v>
      </c>
      <c r="K58" s="509">
        <v>1</v>
      </c>
      <c r="L58" s="509">
        <v>1</v>
      </c>
      <c r="M58" s="504">
        <v>1</v>
      </c>
      <c r="N58" s="504">
        <v>1</v>
      </c>
      <c r="O58" s="504">
        <v>1</v>
      </c>
      <c r="P58" s="504">
        <v>1</v>
      </c>
      <c r="Q58" s="506">
        <f t="shared" si="2"/>
        <v>9</v>
      </c>
      <c r="R58" s="502" t="s">
        <v>1468</v>
      </c>
      <c r="S58" s="507"/>
      <c r="T58" s="507"/>
      <c r="U58" s="507"/>
      <c r="V58" s="508" t="s">
        <v>1462</v>
      </c>
      <c r="W58" s="385"/>
      <c r="X58" s="386"/>
      <c r="Y58" s="386"/>
      <c r="Z58" s="386"/>
      <c r="AA58" s="386"/>
      <c r="AB58" s="386"/>
      <c r="AC58" s="386"/>
      <c r="AD58" s="386"/>
      <c r="AE58" s="386"/>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row>
    <row r="59" spans="1:66" s="387" customFormat="1" ht="135">
      <c r="A59" s="380"/>
      <c r="B59" s="391"/>
      <c r="C59" s="388" t="s">
        <v>1457</v>
      </c>
      <c r="D59" s="502" t="s">
        <v>1469</v>
      </c>
      <c r="E59" s="503"/>
      <c r="F59" s="503"/>
      <c r="G59" s="503"/>
      <c r="H59" s="509">
        <v>1</v>
      </c>
      <c r="I59" s="509">
        <v>1</v>
      </c>
      <c r="J59" s="509">
        <v>1</v>
      </c>
      <c r="K59" s="509">
        <v>1</v>
      </c>
      <c r="L59" s="509">
        <v>1</v>
      </c>
      <c r="M59" s="504">
        <v>1</v>
      </c>
      <c r="N59" s="504">
        <v>1</v>
      </c>
      <c r="O59" s="504">
        <v>1</v>
      </c>
      <c r="P59" s="504">
        <v>1</v>
      </c>
      <c r="Q59" s="506">
        <f t="shared" si="2"/>
        <v>9</v>
      </c>
      <c r="R59" s="502" t="s">
        <v>1470</v>
      </c>
      <c r="S59" s="507"/>
      <c r="T59" s="507"/>
      <c r="U59" s="507"/>
      <c r="V59" s="508" t="s">
        <v>1462</v>
      </c>
      <c r="W59" s="385"/>
      <c r="X59" s="386"/>
      <c r="Y59" s="386"/>
      <c r="Z59" s="386"/>
      <c r="AA59" s="386"/>
      <c r="AB59" s="386"/>
      <c r="AC59" s="386"/>
      <c r="AD59" s="386"/>
      <c r="AE59" s="386"/>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row>
    <row r="60" spans="1:66" s="387" customFormat="1" ht="60">
      <c r="A60" s="380"/>
      <c r="B60" s="391"/>
      <c r="C60" s="388" t="s">
        <v>1458</v>
      </c>
      <c r="D60" s="502" t="s">
        <v>1471</v>
      </c>
      <c r="E60" s="503"/>
      <c r="F60" s="503"/>
      <c r="G60" s="503"/>
      <c r="H60" s="509">
        <v>1</v>
      </c>
      <c r="I60" s="509">
        <v>1</v>
      </c>
      <c r="J60" s="509">
        <v>1</v>
      </c>
      <c r="K60" s="509">
        <v>1</v>
      </c>
      <c r="L60" s="509">
        <v>1</v>
      </c>
      <c r="M60" s="504">
        <v>1</v>
      </c>
      <c r="N60" s="504">
        <v>1</v>
      </c>
      <c r="O60" s="504">
        <v>1</v>
      </c>
      <c r="P60" s="504">
        <v>1</v>
      </c>
      <c r="Q60" s="506">
        <f t="shared" si="2"/>
        <v>9</v>
      </c>
      <c r="R60" s="502" t="s">
        <v>1472</v>
      </c>
      <c r="S60" s="507"/>
      <c r="T60" s="507"/>
      <c r="U60" s="507"/>
      <c r="V60" s="508" t="s">
        <v>1462</v>
      </c>
      <c r="W60" s="385"/>
      <c r="X60" s="386"/>
      <c r="Y60" s="386"/>
      <c r="Z60" s="386"/>
      <c r="AA60" s="386"/>
      <c r="AB60" s="386"/>
      <c r="AC60" s="386"/>
      <c r="AD60" s="386"/>
      <c r="AE60" s="386"/>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row>
    <row r="61" spans="1:66" s="387" customFormat="1" ht="75">
      <c r="A61" s="380"/>
      <c r="B61" s="391"/>
      <c r="C61" s="388" t="s">
        <v>1459</v>
      </c>
      <c r="D61" s="510" t="s">
        <v>1473</v>
      </c>
      <c r="E61" s="509"/>
      <c r="F61" s="509"/>
      <c r="G61" s="509">
        <v>1</v>
      </c>
      <c r="H61" s="509"/>
      <c r="I61" s="509"/>
      <c r="J61" s="509">
        <v>1</v>
      </c>
      <c r="K61" s="509"/>
      <c r="L61" s="509"/>
      <c r="M61" s="504">
        <v>1</v>
      </c>
      <c r="N61" s="505"/>
      <c r="O61" s="505"/>
      <c r="P61" s="505"/>
      <c r="Q61" s="506">
        <f t="shared" si="2"/>
        <v>3</v>
      </c>
      <c r="R61" s="510" t="s">
        <v>1474</v>
      </c>
      <c r="S61" s="507"/>
      <c r="T61" s="507"/>
      <c r="U61" s="507"/>
      <c r="V61" s="508" t="s">
        <v>1462</v>
      </c>
      <c r="W61" s="385"/>
      <c r="X61" s="386"/>
      <c r="Y61" s="386"/>
      <c r="Z61" s="386"/>
      <c r="AA61" s="386"/>
      <c r="AB61" s="386"/>
      <c r="AC61" s="386"/>
      <c r="AD61" s="386"/>
      <c r="AE61" s="386"/>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row>
    <row r="62" spans="1:66" s="387" customFormat="1" ht="114.75">
      <c r="A62" s="380" t="s">
        <v>96</v>
      </c>
      <c r="B62" s="388" t="s">
        <v>261</v>
      </c>
      <c r="C62" s="388" t="s">
        <v>262</v>
      </c>
      <c r="D62" s="388" t="s">
        <v>263</v>
      </c>
      <c r="E62" s="389">
        <v>1</v>
      </c>
      <c r="F62" s="389"/>
      <c r="G62" s="389"/>
      <c r="H62" s="389"/>
      <c r="I62" s="389"/>
      <c r="J62" s="389"/>
      <c r="K62" s="389"/>
      <c r="L62" s="389"/>
      <c r="M62" s="389"/>
      <c r="N62" s="389"/>
      <c r="O62" s="389"/>
      <c r="P62" s="389"/>
      <c r="Q62" s="382">
        <f t="shared" si="1"/>
        <v>1</v>
      </c>
      <c r="R62" s="380"/>
      <c r="S62" s="380"/>
      <c r="T62" s="388" t="s">
        <v>264</v>
      </c>
      <c r="U62" s="388"/>
      <c r="V62" s="390" t="s">
        <v>265</v>
      </c>
      <c r="W62" s="385"/>
      <c r="X62" s="386"/>
      <c r="Y62" s="386"/>
      <c r="Z62" s="386"/>
      <c r="AA62" s="386"/>
      <c r="AB62" s="386"/>
      <c r="AC62" s="386"/>
      <c r="AD62" s="386"/>
      <c r="AE62" s="386"/>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row>
    <row r="63" spans="1:66" s="387" customFormat="1" ht="114.75">
      <c r="A63" s="380" t="s">
        <v>96</v>
      </c>
      <c r="B63" s="388" t="s">
        <v>261</v>
      </c>
      <c r="C63" s="388" t="s">
        <v>266</v>
      </c>
      <c r="D63" s="380" t="s">
        <v>267</v>
      </c>
      <c r="E63" s="381"/>
      <c r="F63" s="381"/>
      <c r="G63" s="381"/>
      <c r="H63" s="381"/>
      <c r="I63" s="381"/>
      <c r="J63" s="381"/>
      <c r="K63" s="381">
        <v>1</v>
      </c>
      <c r="L63" s="381"/>
      <c r="M63" s="381"/>
      <c r="N63" s="381"/>
      <c r="O63" s="381"/>
      <c r="P63" s="381">
        <v>1</v>
      </c>
      <c r="Q63" s="382">
        <f t="shared" si="1"/>
        <v>2</v>
      </c>
      <c r="R63" s="380"/>
      <c r="S63" s="380"/>
      <c r="T63" s="380" t="s">
        <v>268</v>
      </c>
      <c r="U63" s="380"/>
      <c r="V63" s="390" t="s">
        <v>265</v>
      </c>
      <c r="W63" s="385"/>
      <c r="X63" s="386"/>
      <c r="Y63" s="386"/>
      <c r="Z63" s="386"/>
      <c r="AA63" s="386"/>
      <c r="AB63" s="386"/>
      <c r="AC63" s="386"/>
      <c r="AD63" s="386"/>
      <c r="AE63" s="386"/>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row>
    <row r="64" spans="1:66" s="387" customFormat="1" ht="114.75">
      <c r="A64" s="380" t="s">
        <v>96</v>
      </c>
      <c r="B64" s="388" t="s">
        <v>269</v>
      </c>
      <c r="C64" s="388" t="s">
        <v>270</v>
      </c>
      <c r="D64" s="388" t="s">
        <v>271</v>
      </c>
      <c r="E64" s="389"/>
      <c r="F64" s="389"/>
      <c r="G64" s="389">
        <v>1</v>
      </c>
      <c r="H64" s="389"/>
      <c r="I64" s="389"/>
      <c r="J64" s="389">
        <v>1</v>
      </c>
      <c r="K64" s="389"/>
      <c r="L64" s="389"/>
      <c r="M64" s="389">
        <v>1</v>
      </c>
      <c r="N64" s="389"/>
      <c r="O64" s="389"/>
      <c r="P64" s="389">
        <v>1</v>
      </c>
      <c r="Q64" s="382">
        <f t="shared" si="1"/>
        <v>4</v>
      </c>
      <c r="R64" s="380" t="s">
        <v>83</v>
      </c>
      <c r="S64" s="380"/>
      <c r="T64" s="380"/>
      <c r="U64" s="388"/>
      <c r="V64" s="390" t="s">
        <v>272</v>
      </c>
      <c r="W64" s="385"/>
      <c r="X64" s="386"/>
      <c r="Y64" s="386"/>
      <c r="Z64" s="386"/>
      <c r="AA64" s="386"/>
      <c r="AB64" s="386"/>
      <c r="AC64" s="386"/>
      <c r="AD64" s="386"/>
      <c r="AE64" s="386"/>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row>
    <row r="65" spans="1:66" s="387" customFormat="1" ht="114.75">
      <c r="A65" s="380" t="s">
        <v>96</v>
      </c>
      <c r="B65" s="380" t="s">
        <v>269</v>
      </c>
      <c r="C65" s="380" t="s">
        <v>273</v>
      </c>
      <c r="D65" s="380" t="s">
        <v>274</v>
      </c>
      <c r="E65" s="381"/>
      <c r="F65" s="381"/>
      <c r="G65" s="381">
        <v>1</v>
      </c>
      <c r="H65" s="381"/>
      <c r="I65" s="381"/>
      <c r="J65" s="381">
        <v>1</v>
      </c>
      <c r="K65" s="381"/>
      <c r="L65" s="381"/>
      <c r="M65" s="381">
        <v>1</v>
      </c>
      <c r="N65" s="381"/>
      <c r="O65" s="381"/>
      <c r="P65" s="381">
        <v>1</v>
      </c>
      <c r="Q65" s="382">
        <f t="shared" ref="Q65:Q135" si="3">SUM(E65:P65)</f>
        <v>4</v>
      </c>
      <c r="R65" s="380" t="s">
        <v>83</v>
      </c>
      <c r="S65" s="380"/>
      <c r="T65" s="380"/>
      <c r="U65" s="380"/>
      <c r="V65" s="390" t="s">
        <v>272</v>
      </c>
      <c r="W65" s="385"/>
      <c r="X65" s="386"/>
      <c r="Y65" s="386"/>
      <c r="Z65" s="386"/>
      <c r="AA65" s="386"/>
      <c r="AB65" s="386"/>
      <c r="AC65" s="386"/>
      <c r="AD65" s="386"/>
      <c r="AE65" s="386"/>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c r="BN65" s="385"/>
    </row>
    <row r="66" spans="1:66" s="445" customFormat="1" ht="114.75">
      <c r="A66" s="396" t="s">
        <v>96</v>
      </c>
      <c r="B66" s="439" t="s">
        <v>269</v>
      </c>
      <c r="C66" s="439" t="s">
        <v>275</v>
      </c>
      <c r="D66" s="439" t="s">
        <v>276</v>
      </c>
      <c r="E66" s="440"/>
      <c r="F66" s="440"/>
      <c r="G66" s="440">
        <v>1</v>
      </c>
      <c r="H66" s="440"/>
      <c r="I66" s="440"/>
      <c r="J66" s="440">
        <v>1</v>
      </c>
      <c r="K66" s="440"/>
      <c r="L66" s="440"/>
      <c r="M66" s="440">
        <v>1</v>
      </c>
      <c r="N66" s="440"/>
      <c r="O66" s="440"/>
      <c r="P66" s="440">
        <v>1</v>
      </c>
      <c r="Q66" s="441">
        <f t="shared" si="3"/>
        <v>4</v>
      </c>
      <c r="R66" s="396" t="s">
        <v>89</v>
      </c>
      <c r="S66" s="396"/>
      <c r="T66" s="396"/>
      <c r="U66" s="439"/>
      <c r="V66" s="442" t="s">
        <v>272</v>
      </c>
      <c r="W66" s="443"/>
      <c r="X66" s="444"/>
      <c r="Y66" s="444"/>
      <c r="Z66" s="444"/>
      <c r="AA66" s="444"/>
      <c r="AB66" s="444"/>
      <c r="AC66" s="444"/>
      <c r="AD66" s="444"/>
      <c r="AE66" s="444"/>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3"/>
      <c r="BD66" s="443"/>
      <c r="BE66" s="443"/>
      <c r="BF66" s="443"/>
      <c r="BG66" s="443"/>
      <c r="BH66" s="443"/>
      <c r="BI66" s="443"/>
      <c r="BJ66" s="443"/>
      <c r="BK66" s="443"/>
      <c r="BL66" s="443"/>
      <c r="BM66" s="443"/>
      <c r="BN66" s="443"/>
    </row>
    <row r="67" spans="1:66" s="387" customFormat="1" ht="114.75">
      <c r="A67" s="380" t="s">
        <v>96</v>
      </c>
      <c r="B67" s="380" t="s">
        <v>277</v>
      </c>
      <c r="C67" s="380" t="s">
        <v>278</v>
      </c>
      <c r="D67" s="380" t="s">
        <v>279</v>
      </c>
      <c r="E67" s="381"/>
      <c r="F67" s="381"/>
      <c r="G67" s="381"/>
      <c r="H67" s="381"/>
      <c r="I67" s="381"/>
      <c r="J67" s="381"/>
      <c r="K67" s="381"/>
      <c r="L67" s="381"/>
      <c r="M67" s="381"/>
      <c r="N67" s="381"/>
      <c r="O67" s="381">
        <v>1</v>
      </c>
      <c r="P67" s="381"/>
      <c r="Q67" s="382">
        <f t="shared" si="3"/>
        <v>1</v>
      </c>
      <c r="R67" s="380" t="s">
        <v>93</v>
      </c>
      <c r="S67" s="380"/>
      <c r="T67" s="380"/>
      <c r="U67" s="380"/>
      <c r="V67" s="384" t="s">
        <v>265</v>
      </c>
      <c r="W67" s="385"/>
      <c r="X67" s="386"/>
      <c r="Y67" s="386"/>
      <c r="Z67" s="386"/>
      <c r="AA67" s="386"/>
      <c r="AB67" s="386"/>
      <c r="AC67" s="386"/>
      <c r="AD67" s="386"/>
      <c r="AE67" s="386"/>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385"/>
    </row>
    <row r="68" spans="1:66" s="387" customFormat="1" ht="114.75">
      <c r="A68" s="380" t="s">
        <v>96</v>
      </c>
      <c r="B68" s="388" t="s">
        <v>277</v>
      </c>
      <c r="C68" s="388" t="s">
        <v>280</v>
      </c>
      <c r="D68" s="388" t="s">
        <v>281</v>
      </c>
      <c r="E68" s="389"/>
      <c r="F68" s="389"/>
      <c r="G68" s="389"/>
      <c r="H68" s="389"/>
      <c r="I68" s="389"/>
      <c r="J68" s="389"/>
      <c r="K68" s="389"/>
      <c r="L68" s="389"/>
      <c r="M68" s="389">
        <v>1</v>
      </c>
      <c r="N68" s="389"/>
      <c r="O68" s="389"/>
      <c r="P68" s="389"/>
      <c r="Q68" s="382">
        <f t="shared" si="3"/>
        <v>1</v>
      </c>
      <c r="R68" s="380" t="s">
        <v>73</v>
      </c>
      <c r="S68" s="380"/>
      <c r="T68" s="380"/>
      <c r="U68" s="388"/>
      <c r="V68" s="384" t="s">
        <v>265</v>
      </c>
      <c r="W68" s="385"/>
      <c r="X68" s="386"/>
      <c r="Y68" s="386"/>
      <c r="Z68" s="386"/>
      <c r="AA68" s="386"/>
      <c r="AB68" s="386"/>
      <c r="AC68" s="386"/>
      <c r="AD68" s="386"/>
      <c r="AE68" s="386"/>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c r="BN68" s="385"/>
    </row>
    <row r="69" spans="1:66" s="387" customFormat="1" ht="114.75">
      <c r="A69" s="380" t="s">
        <v>96</v>
      </c>
      <c r="B69" s="380" t="s">
        <v>277</v>
      </c>
      <c r="C69" s="380" t="s">
        <v>282</v>
      </c>
      <c r="D69" s="380" t="s">
        <v>283</v>
      </c>
      <c r="E69" s="381">
        <v>1</v>
      </c>
      <c r="F69" s="381"/>
      <c r="G69" s="381"/>
      <c r="H69" s="381">
        <v>1</v>
      </c>
      <c r="I69" s="381"/>
      <c r="J69" s="381"/>
      <c r="K69" s="381">
        <v>1</v>
      </c>
      <c r="L69" s="381"/>
      <c r="M69" s="381"/>
      <c r="N69" s="381">
        <v>1</v>
      </c>
      <c r="O69" s="381"/>
      <c r="P69" s="381"/>
      <c r="Q69" s="382">
        <f t="shared" si="3"/>
        <v>4</v>
      </c>
      <c r="R69" s="380"/>
      <c r="S69" s="380"/>
      <c r="T69" s="380" t="s">
        <v>284</v>
      </c>
      <c r="U69" s="380"/>
      <c r="V69" s="384" t="s">
        <v>265</v>
      </c>
      <c r="W69" s="385"/>
      <c r="X69" s="386"/>
      <c r="Y69" s="386"/>
      <c r="Z69" s="386"/>
      <c r="AA69" s="386"/>
      <c r="AB69" s="386"/>
      <c r="AC69" s="386"/>
      <c r="AD69" s="386"/>
      <c r="AE69" s="386"/>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c r="BN69" s="385"/>
    </row>
    <row r="70" spans="1:66" s="387" customFormat="1" ht="114.75">
      <c r="A70" s="380" t="s">
        <v>96</v>
      </c>
      <c r="B70" s="388" t="s">
        <v>277</v>
      </c>
      <c r="C70" s="388" t="s">
        <v>285</v>
      </c>
      <c r="D70" s="452" t="s">
        <v>286</v>
      </c>
      <c r="E70" s="389"/>
      <c r="F70" s="389">
        <v>1</v>
      </c>
      <c r="G70" s="389"/>
      <c r="H70" s="389"/>
      <c r="I70" s="389">
        <v>1</v>
      </c>
      <c r="J70" s="389"/>
      <c r="K70" s="389"/>
      <c r="L70" s="389">
        <v>1</v>
      </c>
      <c r="M70" s="389"/>
      <c r="N70" s="389"/>
      <c r="O70" s="389">
        <v>1</v>
      </c>
      <c r="P70" s="389"/>
      <c r="Q70" s="382">
        <f t="shared" si="3"/>
        <v>4</v>
      </c>
      <c r="R70" s="380" t="s">
        <v>67</v>
      </c>
      <c r="S70" s="380" t="s">
        <v>65</v>
      </c>
      <c r="T70" s="380" t="s">
        <v>73</v>
      </c>
      <c r="U70" s="388"/>
      <c r="V70" s="384" t="s">
        <v>265</v>
      </c>
      <c r="W70" s="385"/>
      <c r="X70" s="386"/>
      <c r="Y70" s="386"/>
      <c r="Z70" s="386"/>
      <c r="AA70" s="386"/>
      <c r="AB70" s="386"/>
      <c r="AC70" s="386"/>
      <c r="AD70" s="386"/>
      <c r="AE70" s="386"/>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385"/>
    </row>
    <row r="71" spans="1:66" s="387" customFormat="1" ht="114.75">
      <c r="A71" s="380" t="s">
        <v>96</v>
      </c>
      <c r="B71" s="388" t="s">
        <v>277</v>
      </c>
      <c r="C71" s="388" t="s">
        <v>287</v>
      </c>
      <c r="D71" s="388" t="s">
        <v>288</v>
      </c>
      <c r="E71" s="389"/>
      <c r="F71" s="389"/>
      <c r="G71" s="389"/>
      <c r="H71" s="389"/>
      <c r="I71" s="389">
        <v>1</v>
      </c>
      <c r="J71" s="389"/>
      <c r="K71" s="389"/>
      <c r="L71" s="389"/>
      <c r="M71" s="389"/>
      <c r="N71" s="389"/>
      <c r="O71" s="389"/>
      <c r="P71" s="389"/>
      <c r="Q71" s="382">
        <f t="shared" si="3"/>
        <v>1</v>
      </c>
      <c r="R71" s="380" t="s">
        <v>65</v>
      </c>
      <c r="S71" s="380"/>
      <c r="T71" s="380"/>
      <c r="U71" s="388"/>
      <c r="V71" s="384" t="s">
        <v>265</v>
      </c>
      <c r="W71" s="385"/>
      <c r="X71" s="386"/>
      <c r="Y71" s="386"/>
      <c r="Z71" s="386"/>
      <c r="AA71" s="386"/>
      <c r="AB71" s="386"/>
      <c r="AC71" s="386"/>
      <c r="AD71" s="386"/>
      <c r="AE71" s="386"/>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c r="BN71" s="385"/>
    </row>
    <row r="72" spans="1:66" s="387" customFormat="1" ht="114.75">
      <c r="A72" s="380" t="s">
        <v>96</v>
      </c>
      <c r="B72" s="388" t="s">
        <v>277</v>
      </c>
      <c r="C72" s="388" t="s">
        <v>289</v>
      </c>
      <c r="D72" s="388" t="s">
        <v>290</v>
      </c>
      <c r="E72" s="389"/>
      <c r="F72" s="389"/>
      <c r="G72" s="389"/>
      <c r="H72" s="389"/>
      <c r="I72" s="389">
        <v>1</v>
      </c>
      <c r="J72" s="389"/>
      <c r="K72" s="389"/>
      <c r="L72" s="389"/>
      <c r="M72" s="389"/>
      <c r="N72" s="389"/>
      <c r="O72" s="389"/>
      <c r="P72" s="389"/>
      <c r="Q72" s="382">
        <f t="shared" si="3"/>
        <v>1</v>
      </c>
      <c r="R72" s="380" t="s">
        <v>65</v>
      </c>
      <c r="S72" s="380"/>
      <c r="T72" s="380"/>
      <c r="U72" s="388"/>
      <c r="V72" s="384" t="s">
        <v>265</v>
      </c>
      <c r="W72" s="385"/>
      <c r="X72" s="386"/>
      <c r="Y72" s="386"/>
      <c r="Z72" s="386"/>
      <c r="AA72" s="386"/>
      <c r="AB72" s="386"/>
      <c r="AC72" s="386"/>
      <c r="AD72" s="386"/>
      <c r="AE72" s="386"/>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c r="BN72" s="385"/>
    </row>
    <row r="73" spans="1:66" s="387" customFormat="1" ht="114.75">
      <c r="A73" s="380" t="s">
        <v>96</v>
      </c>
      <c r="B73" s="388" t="s">
        <v>277</v>
      </c>
      <c r="C73" s="388" t="s">
        <v>291</v>
      </c>
      <c r="D73" s="388" t="s">
        <v>292</v>
      </c>
      <c r="E73" s="389"/>
      <c r="F73" s="389"/>
      <c r="G73" s="389"/>
      <c r="H73" s="389"/>
      <c r="I73" s="389"/>
      <c r="J73" s="389"/>
      <c r="K73" s="389">
        <v>1</v>
      </c>
      <c r="L73" s="389"/>
      <c r="M73" s="389"/>
      <c r="N73" s="389"/>
      <c r="O73" s="389"/>
      <c r="P73" s="389"/>
      <c r="Q73" s="382">
        <f t="shared" si="3"/>
        <v>1</v>
      </c>
      <c r="R73" s="380" t="s">
        <v>73</v>
      </c>
      <c r="S73" s="380"/>
      <c r="T73" s="380"/>
      <c r="U73" s="388"/>
      <c r="V73" s="384" t="s">
        <v>265</v>
      </c>
      <c r="W73" s="385"/>
      <c r="X73" s="386"/>
      <c r="Y73" s="386"/>
      <c r="Z73" s="386"/>
      <c r="AA73" s="386"/>
      <c r="AB73" s="386"/>
      <c r="AC73" s="386"/>
      <c r="AD73" s="386"/>
      <c r="AE73" s="386"/>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c r="BN73" s="385"/>
    </row>
    <row r="74" spans="1:66" s="387" customFormat="1" ht="114.75">
      <c r="A74" s="380" t="s">
        <v>96</v>
      </c>
      <c r="B74" s="388" t="s">
        <v>277</v>
      </c>
      <c r="C74" s="388" t="s">
        <v>293</v>
      </c>
      <c r="D74" s="388" t="s">
        <v>294</v>
      </c>
      <c r="E74" s="389"/>
      <c r="F74" s="389"/>
      <c r="G74" s="389"/>
      <c r="H74" s="389"/>
      <c r="I74" s="389"/>
      <c r="J74" s="389"/>
      <c r="K74" s="389"/>
      <c r="L74" s="389"/>
      <c r="M74" s="389"/>
      <c r="N74" s="389"/>
      <c r="O74" s="389">
        <v>1</v>
      </c>
      <c r="P74" s="389"/>
      <c r="Q74" s="382">
        <f t="shared" si="3"/>
        <v>1</v>
      </c>
      <c r="R74" s="380"/>
      <c r="S74" s="380"/>
      <c r="T74" s="380" t="s">
        <v>295</v>
      </c>
      <c r="U74" s="388"/>
      <c r="V74" s="384" t="s">
        <v>265</v>
      </c>
      <c r="W74" s="385"/>
      <c r="X74" s="386"/>
      <c r="Y74" s="386"/>
      <c r="Z74" s="386"/>
      <c r="AA74" s="386"/>
      <c r="AB74" s="386"/>
      <c r="AC74" s="386"/>
      <c r="AD74" s="386"/>
      <c r="AE74" s="386"/>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row>
    <row r="75" spans="1:66" s="387" customFormat="1" ht="114.75">
      <c r="A75" s="380" t="s">
        <v>96</v>
      </c>
      <c r="B75" s="388" t="s">
        <v>277</v>
      </c>
      <c r="C75" s="388" t="s">
        <v>296</v>
      </c>
      <c r="D75" s="388" t="s">
        <v>297</v>
      </c>
      <c r="E75" s="389"/>
      <c r="F75" s="389"/>
      <c r="G75" s="389">
        <v>1</v>
      </c>
      <c r="H75" s="389"/>
      <c r="I75" s="389"/>
      <c r="J75" s="389">
        <v>1</v>
      </c>
      <c r="K75" s="389"/>
      <c r="L75" s="389"/>
      <c r="M75" s="389">
        <v>1</v>
      </c>
      <c r="N75" s="389"/>
      <c r="O75" s="389"/>
      <c r="P75" s="389">
        <v>1</v>
      </c>
      <c r="Q75" s="382">
        <f t="shared" si="3"/>
        <v>4</v>
      </c>
      <c r="R75" s="380" t="s">
        <v>83</v>
      </c>
      <c r="S75" s="380"/>
      <c r="T75" s="380"/>
      <c r="U75" s="388"/>
      <c r="V75" s="384" t="s">
        <v>265</v>
      </c>
      <c r="W75" s="385"/>
      <c r="X75" s="386"/>
      <c r="Y75" s="386"/>
      <c r="Z75" s="386"/>
      <c r="AA75" s="386"/>
      <c r="AB75" s="386"/>
      <c r="AC75" s="386"/>
      <c r="AD75" s="386"/>
      <c r="AE75" s="386"/>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c r="BN75" s="385"/>
    </row>
    <row r="76" spans="1:66" s="387" customFormat="1" ht="114.75">
      <c r="A76" s="380" t="s">
        <v>96</v>
      </c>
      <c r="B76" s="388" t="s">
        <v>277</v>
      </c>
      <c r="C76" s="388" t="s">
        <v>298</v>
      </c>
      <c r="D76" s="388" t="s">
        <v>299</v>
      </c>
      <c r="E76" s="389"/>
      <c r="F76" s="389"/>
      <c r="G76" s="389"/>
      <c r="H76" s="389"/>
      <c r="I76" s="389"/>
      <c r="J76" s="389"/>
      <c r="K76" s="389"/>
      <c r="L76" s="389"/>
      <c r="M76" s="389"/>
      <c r="N76" s="389"/>
      <c r="O76" s="389">
        <v>1</v>
      </c>
      <c r="P76" s="389"/>
      <c r="Q76" s="382">
        <f t="shared" si="3"/>
        <v>1</v>
      </c>
      <c r="R76" s="380" t="s">
        <v>65</v>
      </c>
      <c r="S76" s="380"/>
      <c r="T76" s="380"/>
      <c r="U76" s="388"/>
      <c r="V76" s="384" t="s">
        <v>265</v>
      </c>
      <c r="W76" s="385"/>
      <c r="X76" s="386"/>
      <c r="Y76" s="386"/>
      <c r="Z76" s="386"/>
      <c r="AA76" s="386"/>
      <c r="AB76" s="386"/>
      <c r="AC76" s="386"/>
      <c r="AD76" s="386"/>
      <c r="AE76" s="386"/>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385"/>
    </row>
    <row r="77" spans="1:66" s="445" customFormat="1" ht="114.75">
      <c r="A77" s="396" t="s">
        <v>96</v>
      </c>
      <c r="B77" s="439" t="s">
        <v>277</v>
      </c>
      <c r="C77" s="439" t="s">
        <v>300</v>
      </c>
      <c r="D77" s="439" t="s">
        <v>301</v>
      </c>
      <c r="E77" s="440"/>
      <c r="F77" s="440"/>
      <c r="G77" s="440"/>
      <c r="H77" s="440"/>
      <c r="I77" s="440"/>
      <c r="J77" s="440">
        <v>1</v>
      </c>
      <c r="K77" s="440"/>
      <c r="L77" s="440"/>
      <c r="M77" s="440"/>
      <c r="N77" s="440"/>
      <c r="O77" s="440"/>
      <c r="P77" s="440"/>
      <c r="Q77" s="441">
        <f t="shared" si="3"/>
        <v>1</v>
      </c>
      <c r="R77" s="396" t="s">
        <v>67</v>
      </c>
      <c r="S77" s="396" t="s">
        <v>85</v>
      </c>
      <c r="T77" s="396"/>
      <c r="U77" s="439"/>
      <c r="V77" s="446" t="s">
        <v>265</v>
      </c>
      <c r="W77" s="443"/>
      <c r="X77" s="444"/>
      <c r="Y77" s="444"/>
      <c r="Z77" s="444"/>
      <c r="AA77" s="444"/>
      <c r="AB77" s="444"/>
      <c r="AC77" s="444"/>
      <c r="AD77" s="444"/>
      <c r="AE77" s="444"/>
      <c r="AF77" s="443"/>
      <c r="AG77" s="443"/>
      <c r="AH77" s="443"/>
      <c r="AI77" s="443"/>
      <c r="AJ77" s="443"/>
      <c r="AK77" s="443"/>
      <c r="AL77" s="443"/>
      <c r="AM77" s="443"/>
      <c r="AN77" s="443"/>
      <c r="AO77" s="443"/>
      <c r="AP77" s="443"/>
      <c r="AQ77" s="443"/>
      <c r="AR77" s="443"/>
      <c r="AS77" s="443"/>
      <c r="AT77" s="443"/>
      <c r="AU77" s="443"/>
      <c r="AV77" s="443"/>
      <c r="AW77" s="443"/>
      <c r="AX77" s="443"/>
      <c r="AY77" s="443"/>
      <c r="AZ77" s="443"/>
      <c r="BA77" s="443"/>
      <c r="BB77" s="443"/>
      <c r="BC77" s="443"/>
      <c r="BD77" s="443"/>
      <c r="BE77" s="443"/>
      <c r="BF77" s="443"/>
      <c r="BG77" s="443"/>
      <c r="BH77" s="443"/>
      <c r="BI77" s="443"/>
      <c r="BJ77" s="443"/>
      <c r="BK77" s="443"/>
      <c r="BL77" s="443"/>
      <c r="BM77" s="443"/>
      <c r="BN77" s="443"/>
    </row>
    <row r="78" spans="1:66" s="445" customFormat="1" ht="114.75">
      <c r="A78" s="396" t="s">
        <v>96</v>
      </c>
      <c r="B78" s="439" t="s">
        <v>302</v>
      </c>
      <c r="C78" s="439" t="s">
        <v>303</v>
      </c>
      <c r="D78" s="439" t="s">
        <v>304</v>
      </c>
      <c r="E78" s="440"/>
      <c r="F78" s="440"/>
      <c r="G78" s="440"/>
      <c r="H78" s="440"/>
      <c r="I78" s="440"/>
      <c r="J78" s="440">
        <v>1</v>
      </c>
      <c r="K78" s="440"/>
      <c r="L78" s="440"/>
      <c r="M78" s="440"/>
      <c r="N78" s="440"/>
      <c r="O78" s="440"/>
      <c r="P78" s="440">
        <v>1</v>
      </c>
      <c r="Q78" s="441">
        <f t="shared" si="3"/>
        <v>2</v>
      </c>
      <c r="R78" s="396" t="s">
        <v>65</v>
      </c>
      <c r="S78" s="396" t="s">
        <v>89</v>
      </c>
      <c r="T78" s="396"/>
      <c r="U78" s="439"/>
      <c r="V78" s="446" t="s">
        <v>305</v>
      </c>
      <c r="W78" s="443"/>
      <c r="X78" s="444"/>
      <c r="Y78" s="444"/>
      <c r="Z78" s="444"/>
      <c r="AA78" s="444"/>
      <c r="AB78" s="444"/>
      <c r="AC78" s="444"/>
      <c r="AD78" s="444"/>
      <c r="AE78" s="444"/>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3"/>
      <c r="BF78" s="443"/>
      <c r="BG78" s="443"/>
      <c r="BH78" s="443"/>
      <c r="BI78" s="443"/>
      <c r="BJ78" s="443"/>
      <c r="BK78" s="443"/>
      <c r="BL78" s="443"/>
      <c r="BM78" s="443"/>
      <c r="BN78" s="443"/>
    </row>
    <row r="79" spans="1:66" s="445" customFormat="1" ht="114.75">
      <c r="A79" s="396" t="s">
        <v>96</v>
      </c>
      <c r="B79" s="439" t="s">
        <v>302</v>
      </c>
      <c r="C79" s="439" t="s">
        <v>306</v>
      </c>
      <c r="D79" s="439" t="s">
        <v>307</v>
      </c>
      <c r="E79" s="440"/>
      <c r="F79" s="440"/>
      <c r="G79" s="440">
        <v>1</v>
      </c>
      <c r="H79" s="440"/>
      <c r="I79" s="440"/>
      <c r="J79" s="440">
        <v>1</v>
      </c>
      <c r="K79" s="440"/>
      <c r="L79" s="440"/>
      <c r="M79" s="440">
        <v>1</v>
      </c>
      <c r="N79" s="440"/>
      <c r="O79" s="440"/>
      <c r="P79" s="440">
        <v>1</v>
      </c>
      <c r="Q79" s="441">
        <f t="shared" si="3"/>
        <v>4</v>
      </c>
      <c r="R79" s="396" t="s">
        <v>83</v>
      </c>
      <c r="S79" s="396"/>
      <c r="T79" s="396"/>
      <c r="U79" s="439"/>
      <c r="V79" s="446" t="s">
        <v>305</v>
      </c>
      <c r="W79" s="443"/>
      <c r="X79" s="444"/>
      <c r="Y79" s="444"/>
      <c r="Z79" s="444"/>
      <c r="AA79" s="444"/>
      <c r="AB79" s="444"/>
      <c r="AC79" s="444"/>
      <c r="AD79" s="444"/>
      <c r="AE79" s="444"/>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3"/>
      <c r="BG79" s="443"/>
      <c r="BH79" s="443"/>
      <c r="BI79" s="443"/>
      <c r="BJ79" s="443"/>
      <c r="BK79" s="443"/>
      <c r="BL79" s="443"/>
      <c r="BM79" s="443"/>
      <c r="BN79" s="443"/>
    </row>
    <row r="80" spans="1:66" s="445" customFormat="1" ht="63.75">
      <c r="A80" s="396" t="s">
        <v>98</v>
      </c>
      <c r="B80" s="396" t="s">
        <v>308</v>
      </c>
      <c r="C80" s="396" t="s">
        <v>309</v>
      </c>
      <c r="D80" s="396" t="s">
        <v>310</v>
      </c>
      <c r="E80" s="447"/>
      <c r="F80" s="447"/>
      <c r="G80" s="447">
        <v>1</v>
      </c>
      <c r="H80" s="447"/>
      <c r="I80" s="447"/>
      <c r="J80" s="447">
        <v>1</v>
      </c>
      <c r="K80" s="447"/>
      <c r="L80" s="447"/>
      <c r="M80" s="447">
        <v>1</v>
      </c>
      <c r="N80" s="447"/>
      <c r="O80" s="447">
        <v>1</v>
      </c>
      <c r="P80" s="447"/>
      <c r="Q80" s="441">
        <f t="shared" si="3"/>
        <v>4</v>
      </c>
      <c r="R80" s="396" t="s">
        <v>65</v>
      </c>
      <c r="S80" s="396"/>
      <c r="T80" s="396"/>
      <c r="U80" s="396"/>
      <c r="V80" s="446" t="s">
        <v>311</v>
      </c>
      <c r="W80" s="443"/>
      <c r="X80" s="444"/>
      <c r="Y80" s="444"/>
      <c r="Z80" s="444"/>
      <c r="AA80" s="444"/>
      <c r="AB80" s="444"/>
      <c r="AC80" s="444"/>
      <c r="AD80" s="444"/>
      <c r="AE80" s="444"/>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3"/>
      <c r="BG80" s="443"/>
      <c r="BH80" s="443"/>
      <c r="BI80" s="443"/>
      <c r="BJ80" s="443"/>
      <c r="BK80" s="443"/>
      <c r="BL80" s="443"/>
      <c r="BM80" s="443"/>
      <c r="BN80" s="443"/>
    </row>
    <row r="81" spans="1:66" s="387" customFormat="1" ht="63.75">
      <c r="A81" s="380" t="s">
        <v>98</v>
      </c>
      <c r="B81" s="380" t="s">
        <v>308</v>
      </c>
      <c r="C81" s="380" t="s">
        <v>312</v>
      </c>
      <c r="D81" s="388" t="s">
        <v>313</v>
      </c>
      <c r="E81" s="389"/>
      <c r="F81" s="389">
        <v>1</v>
      </c>
      <c r="G81" s="389"/>
      <c r="H81" s="389">
        <v>1</v>
      </c>
      <c r="I81" s="389"/>
      <c r="J81" s="389">
        <v>1</v>
      </c>
      <c r="K81" s="389"/>
      <c r="L81" s="389">
        <v>1</v>
      </c>
      <c r="M81" s="389"/>
      <c r="N81" s="389">
        <v>1</v>
      </c>
      <c r="O81" s="389"/>
      <c r="P81" s="389"/>
      <c r="Q81" s="382">
        <f t="shared" si="3"/>
        <v>5</v>
      </c>
      <c r="R81" s="380" t="s">
        <v>67</v>
      </c>
      <c r="S81" s="380" t="s">
        <v>71</v>
      </c>
      <c r="T81" s="380"/>
      <c r="U81" s="388"/>
      <c r="V81" s="384" t="s">
        <v>311</v>
      </c>
      <c r="W81" s="385"/>
      <c r="X81" s="386"/>
      <c r="Y81" s="386"/>
      <c r="Z81" s="386"/>
      <c r="AA81" s="386"/>
      <c r="AB81" s="386"/>
      <c r="AC81" s="386"/>
      <c r="AD81" s="386"/>
      <c r="AE81" s="386"/>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c r="BN81" s="385"/>
    </row>
    <row r="82" spans="1:66" s="445" customFormat="1" ht="63.75">
      <c r="A82" s="396" t="s">
        <v>98</v>
      </c>
      <c r="B82" s="396" t="s">
        <v>308</v>
      </c>
      <c r="C82" s="396" t="s">
        <v>314</v>
      </c>
      <c r="D82" s="396" t="s">
        <v>315</v>
      </c>
      <c r="E82" s="447"/>
      <c r="F82" s="447"/>
      <c r="G82" s="447"/>
      <c r="H82" s="447"/>
      <c r="I82" s="447"/>
      <c r="J82" s="447"/>
      <c r="K82" s="447"/>
      <c r="L82" s="447"/>
      <c r="M82" s="447">
        <v>1</v>
      </c>
      <c r="N82" s="447"/>
      <c r="O82" s="447"/>
      <c r="P82" s="447"/>
      <c r="Q82" s="441">
        <f t="shared" si="3"/>
        <v>1</v>
      </c>
      <c r="R82" s="396" t="s">
        <v>65</v>
      </c>
      <c r="S82" s="396"/>
      <c r="T82" s="396"/>
      <c r="U82" s="396"/>
      <c r="V82" s="446" t="s">
        <v>311</v>
      </c>
      <c r="W82" s="443"/>
      <c r="X82" s="444"/>
      <c r="Y82" s="444"/>
      <c r="Z82" s="444"/>
      <c r="AA82" s="444"/>
      <c r="AB82" s="444"/>
      <c r="AC82" s="444"/>
      <c r="AD82" s="444"/>
      <c r="AE82" s="444"/>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row>
    <row r="83" spans="1:66" s="445" customFormat="1" ht="127.5">
      <c r="A83" s="396" t="s">
        <v>98</v>
      </c>
      <c r="B83" s="396" t="s">
        <v>316</v>
      </c>
      <c r="C83" s="396" t="s">
        <v>317</v>
      </c>
      <c r="D83" s="448" t="s">
        <v>318</v>
      </c>
      <c r="E83" s="440"/>
      <c r="F83" s="440"/>
      <c r="G83" s="440"/>
      <c r="H83" s="440">
        <v>1</v>
      </c>
      <c r="I83" s="440"/>
      <c r="J83" s="440"/>
      <c r="K83" s="440"/>
      <c r="L83" s="440"/>
      <c r="M83" s="440">
        <v>1</v>
      </c>
      <c r="N83" s="440"/>
      <c r="O83" s="440"/>
      <c r="P83" s="440"/>
      <c r="Q83" s="441">
        <f t="shared" si="3"/>
        <v>2</v>
      </c>
      <c r="R83" s="437" t="s">
        <v>319</v>
      </c>
      <c r="S83" s="396"/>
      <c r="T83" s="396"/>
      <c r="U83" s="439"/>
      <c r="V83" s="442" t="s">
        <v>320</v>
      </c>
      <c r="W83" s="443"/>
      <c r="X83" s="444"/>
      <c r="Y83" s="444"/>
      <c r="Z83" s="444"/>
      <c r="AA83" s="444"/>
      <c r="AB83" s="444"/>
      <c r="AC83" s="444"/>
      <c r="AD83" s="444"/>
      <c r="AE83" s="444"/>
      <c r="AF83" s="443"/>
      <c r="AG83" s="443"/>
      <c r="AH83" s="443"/>
      <c r="AI83" s="443"/>
      <c r="AJ83" s="443"/>
      <c r="AK83" s="443"/>
      <c r="AL83" s="443"/>
      <c r="AM83" s="443"/>
      <c r="AN83" s="443"/>
      <c r="AO83" s="443"/>
      <c r="AP83" s="443"/>
      <c r="AQ83" s="443"/>
      <c r="AR83" s="443"/>
      <c r="AS83" s="443"/>
      <c r="AT83" s="443"/>
      <c r="AU83" s="443"/>
      <c r="AV83" s="443"/>
      <c r="AW83" s="443"/>
      <c r="AX83" s="443"/>
      <c r="AY83" s="443"/>
      <c r="AZ83" s="443"/>
      <c r="BA83" s="443"/>
      <c r="BB83" s="443"/>
      <c r="BC83" s="443"/>
      <c r="BD83" s="443"/>
      <c r="BE83" s="443"/>
      <c r="BF83" s="443"/>
      <c r="BG83" s="443"/>
      <c r="BH83" s="443"/>
      <c r="BI83" s="443"/>
      <c r="BJ83" s="443"/>
      <c r="BK83" s="443"/>
      <c r="BL83" s="443"/>
      <c r="BM83" s="443"/>
      <c r="BN83" s="443"/>
    </row>
    <row r="84" spans="1:66" s="445" customFormat="1" ht="127.5">
      <c r="A84" s="396" t="s">
        <v>98</v>
      </c>
      <c r="B84" s="396" t="s">
        <v>316</v>
      </c>
      <c r="C84" s="396" t="s">
        <v>321</v>
      </c>
      <c r="D84" s="448" t="s">
        <v>322</v>
      </c>
      <c r="E84" s="447"/>
      <c r="F84" s="447">
        <v>1</v>
      </c>
      <c r="G84" s="447"/>
      <c r="H84" s="447"/>
      <c r="I84" s="447">
        <v>1</v>
      </c>
      <c r="J84" s="447"/>
      <c r="K84" s="447"/>
      <c r="L84" s="447">
        <v>1</v>
      </c>
      <c r="M84" s="447"/>
      <c r="N84" s="447"/>
      <c r="O84" s="447"/>
      <c r="P84" s="447"/>
      <c r="Q84" s="441">
        <f t="shared" si="3"/>
        <v>3</v>
      </c>
      <c r="R84" s="437" t="s">
        <v>230</v>
      </c>
      <c r="S84" s="396"/>
      <c r="T84" s="396"/>
      <c r="U84" s="449"/>
      <c r="V84" s="446" t="s">
        <v>320</v>
      </c>
      <c r="W84" s="443"/>
      <c r="X84" s="444"/>
      <c r="Y84" s="444"/>
      <c r="Z84" s="444"/>
      <c r="AA84" s="444"/>
      <c r="AB84" s="444"/>
      <c r="AC84" s="444"/>
      <c r="AD84" s="444"/>
      <c r="AE84" s="444"/>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row>
    <row r="85" spans="1:66" s="445" customFormat="1" ht="127.5">
      <c r="A85" s="396" t="s">
        <v>98</v>
      </c>
      <c r="B85" s="396" t="s">
        <v>316</v>
      </c>
      <c r="C85" s="396" t="s">
        <v>323</v>
      </c>
      <c r="D85" s="448" t="s">
        <v>324</v>
      </c>
      <c r="E85" s="448"/>
      <c r="F85" s="448"/>
      <c r="G85" s="448">
        <v>1</v>
      </c>
      <c r="H85" s="448"/>
      <c r="I85" s="448"/>
      <c r="J85" s="448"/>
      <c r="K85" s="448"/>
      <c r="L85" s="448"/>
      <c r="M85" s="450">
        <v>1</v>
      </c>
      <c r="N85" s="450"/>
      <c r="O85" s="450"/>
      <c r="P85" s="450"/>
      <c r="Q85" s="441">
        <f t="shared" si="3"/>
        <v>2</v>
      </c>
      <c r="R85" s="437" t="s">
        <v>325</v>
      </c>
      <c r="S85" s="396"/>
      <c r="T85" s="396"/>
      <c r="U85" s="439"/>
      <c r="V85" s="442" t="s">
        <v>326</v>
      </c>
      <c r="W85" s="443"/>
      <c r="X85" s="444"/>
      <c r="Y85" s="444"/>
      <c r="Z85" s="444"/>
      <c r="AA85" s="444"/>
      <c r="AB85" s="444"/>
      <c r="AC85" s="444"/>
      <c r="AD85" s="444"/>
      <c r="AE85" s="444"/>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row>
    <row r="86" spans="1:66" s="445" customFormat="1" ht="127.5">
      <c r="A86" s="396" t="s">
        <v>98</v>
      </c>
      <c r="B86" s="396" t="s">
        <v>316</v>
      </c>
      <c r="C86" s="396" t="s">
        <v>327</v>
      </c>
      <c r="D86" s="448" t="s">
        <v>328</v>
      </c>
      <c r="E86" s="448"/>
      <c r="F86" s="448">
        <v>1</v>
      </c>
      <c r="G86" s="448"/>
      <c r="H86" s="448"/>
      <c r="I86" s="448">
        <v>1</v>
      </c>
      <c r="J86" s="448"/>
      <c r="K86" s="448">
        <v>1</v>
      </c>
      <c r="L86" s="448"/>
      <c r="M86" s="450"/>
      <c r="N86" s="450"/>
      <c r="O86" s="450"/>
      <c r="P86" s="450"/>
      <c r="Q86" s="441">
        <f t="shared" si="3"/>
        <v>3</v>
      </c>
      <c r="R86" s="396"/>
      <c r="S86" s="396"/>
      <c r="T86" s="437" t="s">
        <v>329</v>
      </c>
      <c r="U86" s="449"/>
      <c r="V86" s="446" t="s">
        <v>320</v>
      </c>
      <c r="W86" s="443"/>
      <c r="X86" s="444"/>
      <c r="Y86" s="444"/>
      <c r="Z86" s="444"/>
      <c r="AA86" s="444"/>
      <c r="AB86" s="444"/>
      <c r="AC86" s="444"/>
      <c r="AD86" s="444"/>
      <c r="AE86" s="444"/>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row>
    <row r="87" spans="1:66" s="445" customFormat="1" ht="127.5">
      <c r="A87" s="396" t="s">
        <v>98</v>
      </c>
      <c r="B87" s="396" t="s">
        <v>316</v>
      </c>
      <c r="C87" s="396" t="s">
        <v>330</v>
      </c>
      <c r="D87" s="448" t="s">
        <v>331</v>
      </c>
      <c r="E87" s="448">
        <v>1</v>
      </c>
      <c r="F87" s="448"/>
      <c r="G87" s="448"/>
      <c r="H87" s="448"/>
      <c r="I87" s="448"/>
      <c r="J87" s="448">
        <v>1</v>
      </c>
      <c r="K87" s="448"/>
      <c r="L87" s="448"/>
      <c r="M87" s="450"/>
      <c r="N87" s="450"/>
      <c r="O87" s="450"/>
      <c r="P87" s="450"/>
      <c r="Q87" s="441">
        <f t="shared" si="3"/>
        <v>2</v>
      </c>
      <c r="R87" s="396" t="s">
        <v>65</v>
      </c>
      <c r="S87" s="396"/>
      <c r="T87" s="396"/>
      <c r="U87" s="439"/>
      <c r="V87" s="442" t="s">
        <v>320</v>
      </c>
      <c r="W87" s="443"/>
      <c r="X87" s="444"/>
      <c r="Y87" s="444"/>
      <c r="Z87" s="444"/>
      <c r="AA87" s="444"/>
      <c r="AB87" s="444"/>
      <c r="AC87" s="444"/>
      <c r="AD87" s="444"/>
      <c r="AE87" s="444"/>
      <c r="AF87" s="443"/>
      <c r="AG87" s="443"/>
      <c r="AH87" s="443"/>
      <c r="AI87" s="443"/>
      <c r="AJ87" s="443"/>
      <c r="AK87" s="443"/>
      <c r="AL87" s="443"/>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row>
    <row r="88" spans="1:66" s="387" customFormat="1" ht="127.5">
      <c r="A88" s="380" t="s">
        <v>98</v>
      </c>
      <c r="B88" s="380" t="s">
        <v>316</v>
      </c>
      <c r="C88" s="380" t="s">
        <v>332</v>
      </c>
      <c r="D88" s="383" t="s">
        <v>333</v>
      </c>
      <c r="E88" s="383">
        <v>1</v>
      </c>
      <c r="F88" s="383"/>
      <c r="G88" s="383"/>
      <c r="H88" s="383"/>
      <c r="I88" s="383"/>
      <c r="J88" s="383">
        <v>1</v>
      </c>
      <c r="K88" s="383"/>
      <c r="L88" s="383"/>
      <c r="M88" s="392"/>
      <c r="N88" s="392"/>
      <c r="O88" s="392"/>
      <c r="P88" s="392"/>
      <c r="Q88" s="382">
        <f t="shared" si="3"/>
        <v>2</v>
      </c>
      <c r="R88" s="380"/>
      <c r="S88" s="380"/>
      <c r="T88" s="383" t="s">
        <v>334</v>
      </c>
      <c r="U88" s="380"/>
      <c r="V88" s="384" t="s">
        <v>320</v>
      </c>
      <c r="W88" s="385"/>
      <c r="X88" s="386"/>
      <c r="Y88" s="386"/>
      <c r="Z88" s="386"/>
      <c r="AA88" s="386"/>
      <c r="AB88" s="386"/>
      <c r="AC88" s="386"/>
      <c r="AD88" s="386"/>
      <c r="AE88" s="386"/>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c r="BN88" s="385"/>
    </row>
    <row r="89" spans="1:66" s="387" customFormat="1" ht="127.5">
      <c r="A89" s="380" t="s">
        <v>98</v>
      </c>
      <c r="B89" s="380" t="s">
        <v>316</v>
      </c>
      <c r="C89" s="380" t="s">
        <v>335</v>
      </c>
      <c r="D89" s="383" t="s">
        <v>336</v>
      </c>
      <c r="E89" s="381"/>
      <c r="F89" s="381">
        <v>1</v>
      </c>
      <c r="G89" s="381"/>
      <c r="H89" s="381"/>
      <c r="I89" s="381">
        <v>1</v>
      </c>
      <c r="J89" s="381"/>
      <c r="K89" s="381"/>
      <c r="L89" s="381">
        <v>1</v>
      </c>
      <c r="M89" s="381"/>
      <c r="N89" s="381"/>
      <c r="O89" s="381"/>
      <c r="P89" s="381"/>
      <c r="Q89" s="382">
        <f t="shared" si="3"/>
        <v>3</v>
      </c>
      <c r="R89" s="380" t="s">
        <v>83</v>
      </c>
      <c r="S89" s="380"/>
      <c r="T89" s="437" t="s">
        <v>337</v>
      </c>
      <c r="U89" s="383"/>
      <c r="V89" s="384" t="s">
        <v>320</v>
      </c>
      <c r="W89" s="385"/>
      <c r="X89" s="386"/>
      <c r="Y89" s="386"/>
      <c r="Z89" s="386"/>
      <c r="AA89" s="386"/>
      <c r="AB89" s="386"/>
      <c r="AC89" s="386"/>
      <c r="AD89" s="386"/>
      <c r="AE89" s="386"/>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c r="BN89" s="385"/>
    </row>
    <row r="90" spans="1:66" s="387" customFormat="1" ht="127.5">
      <c r="A90" s="380" t="s">
        <v>98</v>
      </c>
      <c r="B90" s="380" t="s">
        <v>316</v>
      </c>
      <c r="C90" s="380" t="s">
        <v>338</v>
      </c>
      <c r="D90" s="383" t="s">
        <v>339</v>
      </c>
      <c r="E90" s="381"/>
      <c r="F90" s="381"/>
      <c r="G90" s="381">
        <v>1</v>
      </c>
      <c r="H90" s="381"/>
      <c r="I90" s="381"/>
      <c r="J90" s="381"/>
      <c r="K90" s="381"/>
      <c r="L90" s="381"/>
      <c r="M90" s="381">
        <v>1</v>
      </c>
      <c r="N90" s="381"/>
      <c r="O90" s="381"/>
      <c r="P90" s="381"/>
      <c r="Q90" s="382">
        <f t="shared" si="3"/>
        <v>2</v>
      </c>
      <c r="R90" s="380"/>
      <c r="S90" s="380"/>
      <c r="T90" s="383" t="s">
        <v>340</v>
      </c>
      <c r="U90" s="380"/>
      <c r="V90" s="384" t="s">
        <v>320</v>
      </c>
      <c r="W90" s="385"/>
      <c r="X90" s="386"/>
      <c r="Y90" s="386"/>
      <c r="Z90" s="386"/>
      <c r="AA90" s="386"/>
      <c r="AB90" s="386"/>
      <c r="AC90" s="386"/>
      <c r="AD90" s="386"/>
      <c r="AE90" s="386"/>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c r="BN90" s="385"/>
    </row>
    <row r="91" spans="1:66" s="387" customFormat="1" ht="127.5">
      <c r="A91" s="380" t="s">
        <v>98</v>
      </c>
      <c r="B91" s="380" t="s">
        <v>316</v>
      </c>
      <c r="C91" s="380" t="s">
        <v>341</v>
      </c>
      <c r="D91" s="383" t="s">
        <v>342</v>
      </c>
      <c r="E91" s="389">
        <v>1</v>
      </c>
      <c r="F91" s="389">
        <v>1</v>
      </c>
      <c r="G91" s="389">
        <v>1</v>
      </c>
      <c r="H91" s="389">
        <v>1</v>
      </c>
      <c r="I91" s="389">
        <v>1</v>
      </c>
      <c r="J91" s="389">
        <v>1</v>
      </c>
      <c r="K91" s="389">
        <v>1</v>
      </c>
      <c r="L91" s="389">
        <v>1</v>
      </c>
      <c r="M91" s="389">
        <v>1</v>
      </c>
      <c r="N91" s="389">
        <v>1</v>
      </c>
      <c r="O91" s="389">
        <v>1</v>
      </c>
      <c r="P91" s="389">
        <v>1</v>
      </c>
      <c r="Q91" s="382">
        <f t="shared" si="3"/>
        <v>12</v>
      </c>
      <c r="R91" s="380"/>
      <c r="S91" s="380"/>
      <c r="T91" s="383" t="s">
        <v>343</v>
      </c>
      <c r="U91" s="388"/>
      <c r="V91" s="390" t="s">
        <v>320</v>
      </c>
      <c r="W91" s="385"/>
      <c r="X91" s="386"/>
      <c r="Y91" s="386"/>
      <c r="Z91" s="386"/>
      <c r="AA91" s="386"/>
      <c r="AB91" s="386"/>
      <c r="AC91" s="386"/>
      <c r="AD91" s="386"/>
      <c r="AE91" s="386"/>
      <c r="AF91" s="385"/>
      <c r="AG91" s="385"/>
      <c r="AH91" s="385"/>
      <c r="AI91" s="385"/>
      <c r="AJ91" s="385"/>
      <c r="AK91" s="385"/>
      <c r="AL91" s="385"/>
      <c r="AM91" s="385"/>
      <c r="AN91" s="385"/>
      <c r="AO91" s="385"/>
      <c r="AP91" s="385"/>
      <c r="AQ91" s="385"/>
      <c r="AR91" s="385"/>
      <c r="AS91" s="385"/>
      <c r="AT91" s="385"/>
      <c r="AU91" s="385"/>
      <c r="AV91" s="385"/>
      <c r="AW91" s="385"/>
      <c r="AX91" s="385"/>
      <c r="AY91" s="385"/>
      <c r="AZ91" s="385"/>
      <c r="BA91" s="385"/>
      <c r="BB91" s="385"/>
      <c r="BC91" s="385"/>
      <c r="BD91" s="385"/>
      <c r="BE91" s="385"/>
      <c r="BF91" s="385"/>
      <c r="BG91" s="385"/>
      <c r="BH91" s="385"/>
      <c r="BI91" s="385"/>
      <c r="BJ91" s="385"/>
      <c r="BK91" s="385"/>
      <c r="BL91" s="385"/>
      <c r="BM91" s="385"/>
      <c r="BN91" s="385"/>
    </row>
    <row r="92" spans="1:66" s="445" customFormat="1" ht="127.5">
      <c r="A92" s="396" t="s">
        <v>98</v>
      </c>
      <c r="B92" s="396" t="s">
        <v>316</v>
      </c>
      <c r="C92" s="396" t="s">
        <v>344</v>
      </c>
      <c r="D92" s="451" t="s">
        <v>345</v>
      </c>
      <c r="E92" s="451"/>
      <c r="F92" s="451"/>
      <c r="G92" s="451"/>
      <c r="H92" s="451">
        <v>1</v>
      </c>
      <c r="I92" s="451"/>
      <c r="J92" s="451"/>
      <c r="K92" s="451"/>
      <c r="L92" s="451"/>
      <c r="M92" s="450"/>
      <c r="N92" s="450"/>
      <c r="O92" s="450">
        <v>1</v>
      </c>
      <c r="P92" s="450"/>
      <c r="Q92" s="441">
        <f t="shared" si="3"/>
        <v>2</v>
      </c>
      <c r="R92" s="396" t="s">
        <v>85</v>
      </c>
      <c r="S92" s="396" t="s">
        <v>67</v>
      </c>
      <c r="T92" s="396"/>
      <c r="U92" s="396"/>
      <c r="V92" s="446" t="s">
        <v>320</v>
      </c>
      <c r="W92" s="443"/>
      <c r="X92" s="444"/>
      <c r="Y92" s="444"/>
      <c r="Z92" s="444"/>
      <c r="AA92" s="444"/>
      <c r="AB92" s="444"/>
      <c r="AC92" s="444"/>
      <c r="AD92" s="444"/>
      <c r="AE92" s="444"/>
      <c r="AF92" s="443"/>
      <c r="AG92" s="443"/>
      <c r="AH92" s="443"/>
      <c r="AI92" s="443"/>
      <c r="AJ92" s="443"/>
      <c r="AK92" s="443"/>
      <c r="AL92" s="443"/>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row>
    <row r="93" spans="1:66" s="445" customFormat="1" ht="252" customHeight="1">
      <c r="A93" s="396" t="s">
        <v>98</v>
      </c>
      <c r="B93" s="396" t="s">
        <v>316</v>
      </c>
      <c r="C93" s="396" t="s">
        <v>346</v>
      </c>
      <c r="D93" s="451" t="s">
        <v>347</v>
      </c>
      <c r="E93" s="451">
        <v>1</v>
      </c>
      <c r="F93" s="451">
        <v>1</v>
      </c>
      <c r="G93" s="451">
        <v>1</v>
      </c>
      <c r="H93" s="451"/>
      <c r="I93" s="451">
        <v>1</v>
      </c>
      <c r="J93" s="451">
        <v>1</v>
      </c>
      <c r="K93" s="451">
        <v>1</v>
      </c>
      <c r="L93" s="451"/>
      <c r="M93" s="450">
        <v>1</v>
      </c>
      <c r="N93" s="450">
        <v>1</v>
      </c>
      <c r="O93" s="450">
        <v>1</v>
      </c>
      <c r="P93" s="450"/>
      <c r="Q93" s="441">
        <f t="shared" si="3"/>
        <v>9</v>
      </c>
      <c r="R93" s="396" t="s">
        <v>348</v>
      </c>
      <c r="S93" s="396"/>
      <c r="T93" s="396"/>
      <c r="U93" s="396" t="s">
        <v>349</v>
      </c>
      <c r="V93" s="446" t="s">
        <v>350</v>
      </c>
      <c r="W93" s="443"/>
      <c r="X93" s="444"/>
      <c r="Y93" s="444"/>
      <c r="Z93" s="444"/>
      <c r="AA93" s="444"/>
      <c r="AB93" s="444"/>
      <c r="AC93" s="444"/>
      <c r="AD93" s="444"/>
      <c r="AE93" s="444"/>
      <c r="AF93" s="443"/>
      <c r="AG93" s="443"/>
      <c r="AH93" s="443"/>
      <c r="AI93" s="443"/>
      <c r="AJ93" s="443"/>
      <c r="AK93" s="443"/>
      <c r="AL93" s="443"/>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row>
    <row r="94" spans="1:66" s="387" customFormat="1" ht="140.25">
      <c r="A94" s="380" t="s">
        <v>98</v>
      </c>
      <c r="B94" s="380" t="s">
        <v>316</v>
      </c>
      <c r="C94" s="380" t="s">
        <v>351</v>
      </c>
      <c r="D94" s="393" t="s">
        <v>352</v>
      </c>
      <c r="E94" s="393"/>
      <c r="F94" s="393"/>
      <c r="G94" s="393"/>
      <c r="H94" s="393">
        <v>1</v>
      </c>
      <c r="I94" s="393"/>
      <c r="J94" s="393"/>
      <c r="K94" s="393"/>
      <c r="L94" s="393">
        <v>1</v>
      </c>
      <c r="M94" s="392"/>
      <c r="N94" s="392"/>
      <c r="O94" s="392"/>
      <c r="P94" s="392">
        <v>1</v>
      </c>
      <c r="Q94" s="382">
        <f t="shared" si="3"/>
        <v>3</v>
      </c>
      <c r="R94" s="380" t="s">
        <v>353</v>
      </c>
      <c r="S94" s="380"/>
      <c r="T94" s="380"/>
      <c r="U94" s="394" t="s">
        <v>354</v>
      </c>
      <c r="V94" s="384" t="s">
        <v>350</v>
      </c>
      <c r="W94" s="385"/>
      <c r="X94" s="386"/>
      <c r="Y94" s="386"/>
      <c r="Z94" s="386"/>
      <c r="AA94" s="386"/>
      <c r="AB94" s="386"/>
      <c r="AC94" s="386"/>
      <c r="AD94" s="386"/>
      <c r="AE94" s="386"/>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row>
    <row r="95" spans="1:66" s="387" customFormat="1" ht="127.5">
      <c r="A95" s="380" t="s">
        <v>98</v>
      </c>
      <c r="B95" s="380" t="s">
        <v>316</v>
      </c>
      <c r="C95" s="380" t="s">
        <v>355</v>
      </c>
      <c r="D95" s="393" t="s">
        <v>356</v>
      </c>
      <c r="E95" s="393"/>
      <c r="F95" s="393"/>
      <c r="G95" s="393"/>
      <c r="H95" s="393"/>
      <c r="I95" s="393"/>
      <c r="J95" s="393">
        <v>1</v>
      </c>
      <c r="K95" s="393"/>
      <c r="L95" s="393"/>
      <c r="M95" s="392"/>
      <c r="N95" s="392"/>
      <c r="O95" s="392">
        <v>1</v>
      </c>
      <c r="P95" s="392"/>
      <c r="Q95" s="382">
        <f t="shared" si="3"/>
        <v>2</v>
      </c>
      <c r="R95" s="380" t="s">
        <v>65</v>
      </c>
      <c r="S95" s="380"/>
      <c r="T95" s="380"/>
      <c r="U95" s="394" t="s">
        <v>357</v>
      </c>
      <c r="V95" s="384" t="s">
        <v>350</v>
      </c>
      <c r="W95" s="385"/>
      <c r="X95" s="386"/>
      <c r="Y95" s="386"/>
      <c r="Z95" s="386"/>
      <c r="AA95" s="386"/>
      <c r="AB95" s="386"/>
      <c r="AC95" s="386"/>
      <c r="AD95" s="386"/>
      <c r="AE95" s="386"/>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c r="BN95" s="385"/>
    </row>
    <row r="96" spans="1:66" s="387" customFormat="1" ht="127.5">
      <c r="A96" s="380" t="s">
        <v>98</v>
      </c>
      <c r="B96" s="380" t="s">
        <v>316</v>
      </c>
      <c r="C96" s="380" t="s">
        <v>358</v>
      </c>
      <c r="D96" s="380" t="s">
        <v>359</v>
      </c>
      <c r="E96" s="381"/>
      <c r="F96" s="381"/>
      <c r="G96" s="381"/>
      <c r="H96" s="381">
        <v>1</v>
      </c>
      <c r="I96" s="381"/>
      <c r="J96" s="381"/>
      <c r="K96" s="381"/>
      <c r="L96" s="381"/>
      <c r="M96" s="381"/>
      <c r="N96" s="381"/>
      <c r="O96" s="381"/>
      <c r="P96" s="381"/>
      <c r="Q96" s="382">
        <f t="shared" si="3"/>
        <v>1</v>
      </c>
      <c r="R96" s="380" t="s">
        <v>65</v>
      </c>
      <c r="S96" s="380"/>
      <c r="T96" s="380"/>
      <c r="U96" s="394" t="s">
        <v>360</v>
      </c>
      <c r="V96" s="384" t="s">
        <v>350</v>
      </c>
      <c r="W96" s="385"/>
      <c r="X96" s="386"/>
      <c r="Y96" s="386"/>
      <c r="Z96" s="386"/>
      <c r="AA96" s="386"/>
      <c r="AB96" s="386"/>
      <c r="AC96" s="386"/>
      <c r="AD96" s="386"/>
      <c r="AE96" s="386"/>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c r="BN96" s="385"/>
    </row>
    <row r="97" spans="1:66" s="387" customFormat="1" ht="127.5">
      <c r="A97" s="380" t="s">
        <v>98</v>
      </c>
      <c r="B97" s="380" t="s">
        <v>316</v>
      </c>
      <c r="C97" s="380" t="s">
        <v>361</v>
      </c>
      <c r="D97" s="388" t="s">
        <v>362</v>
      </c>
      <c r="E97" s="389">
        <v>1</v>
      </c>
      <c r="F97" s="389"/>
      <c r="G97" s="389"/>
      <c r="H97" s="389"/>
      <c r="I97" s="389"/>
      <c r="J97" s="389"/>
      <c r="K97" s="389">
        <v>1</v>
      </c>
      <c r="L97" s="389"/>
      <c r="M97" s="389"/>
      <c r="N97" s="389"/>
      <c r="O97" s="389"/>
      <c r="P97" s="389"/>
      <c r="Q97" s="382">
        <f t="shared" si="3"/>
        <v>2</v>
      </c>
      <c r="R97" s="380" t="s">
        <v>363</v>
      </c>
      <c r="S97" s="380"/>
      <c r="T97" s="380"/>
      <c r="U97" s="394" t="s">
        <v>364</v>
      </c>
      <c r="V97" s="384" t="s">
        <v>350</v>
      </c>
      <c r="W97" s="385"/>
      <c r="X97" s="386"/>
      <c r="Y97" s="386"/>
      <c r="Z97" s="386"/>
      <c r="AA97" s="386"/>
      <c r="AB97" s="386"/>
      <c r="AC97" s="386"/>
      <c r="AD97" s="386"/>
      <c r="AE97" s="386"/>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c r="BN97" s="385"/>
    </row>
    <row r="98" spans="1:66" s="387" customFormat="1" ht="127.5">
      <c r="A98" s="380" t="s">
        <v>98</v>
      </c>
      <c r="B98" s="380" t="s">
        <v>316</v>
      </c>
      <c r="C98" s="380" t="s">
        <v>365</v>
      </c>
      <c r="D98" s="380" t="s">
        <v>366</v>
      </c>
      <c r="E98" s="381">
        <v>1</v>
      </c>
      <c r="F98" s="381">
        <v>1</v>
      </c>
      <c r="G98" s="381">
        <v>1</v>
      </c>
      <c r="H98" s="381">
        <v>1</v>
      </c>
      <c r="I98" s="381">
        <v>1</v>
      </c>
      <c r="J98" s="381">
        <v>1</v>
      </c>
      <c r="K98" s="381">
        <v>1</v>
      </c>
      <c r="L98" s="381">
        <v>1</v>
      </c>
      <c r="M98" s="381">
        <v>1</v>
      </c>
      <c r="N98" s="381">
        <v>1</v>
      </c>
      <c r="O98" s="381">
        <v>1</v>
      </c>
      <c r="P98" s="381">
        <v>1</v>
      </c>
      <c r="Q98" s="382">
        <f t="shared" si="3"/>
        <v>12</v>
      </c>
      <c r="R98" s="380" t="s">
        <v>367</v>
      </c>
      <c r="S98" s="380"/>
      <c r="T98" s="380"/>
      <c r="U98" s="394" t="s">
        <v>368</v>
      </c>
      <c r="V98" s="384" t="s">
        <v>350</v>
      </c>
      <c r="W98" s="385"/>
      <c r="X98" s="386"/>
      <c r="Y98" s="386"/>
      <c r="Z98" s="386"/>
      <c r="AA98" s="386"/>
      <c r="AB98" s="386"/>
      <c r="AC98" s="386"/>
      <c r="AD98" s="386"/>
      <c r="AE98" s="386"/>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c r="BN98" s="385"/>
    </row>
    <row r="99" spans="1:66" s="387" customFormat="1" ht="127.5">
      <c r="A99" s="380" t="s">
        <v>98</v>
      </c>
      <c r="B99" s="380" t="s">
        <v>316</v>
      </c>
      <c r="C99" s="380" t="s">
        <v>369</v>
      </c>
      <c r="D99" s="388" t="s">
        <v>370</v>
      </c>
      <c r="E99" s="389"/>
      <c r="F99" s="389"/>
      <c r="G99" s="389">
        <v>1</v>
      </c>
      <c r="H99" s="389"/>
      <c r="I99" s="389"/>
      <c r="J99" s="389"/>
      <c r="K99" s="389">
        <v>1</v>
      </c>
      <c r="L99" s="389"/>
      <c r="M99" s="389"/>
      <c r="N99" s="389"/>
      <c r="O99" s="389">
        <v>1</v>
      </c>
      <c r="P99" s="389"/>
      <c r="Q99" s="382">
        <f t="shared" si="3"/>
        <v>3</v>
      </c>
      <c r="R99" s="380" t="s">
        <v>371</v>
      </c>
      <c r="S99" s="380"/>
      <c r="T99" s="380"/>
      <c r="U99" s="394" t="s">
        <v>372</v>
      </c>
      <c r="V99" s="384" t="s">
        <v>350</v>
      </c>
      <c r="W99" s="385"/>
      <c r="X99" s="386"/>
      <c r="Y99" s="386"/>
      <c r="Z99" s="386"/>
      <c r="AA99" s="386"/>
      <c r="AB99" s="386"/>
      <c r="AC99" s="386"/>
      <c r="AD99" s="386"/>
      <c r="AE99" s="386"/>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c r="BN99" s="385"/>
    </row>
    <row r="100" spans="1:66" s="387" customFormat="1" ht="127.5">
      <c r="A100" s="380" t="s">
        <v>98</v>
      </c>
      <c r="B100" s="380" t="s">
        <v>316</v>
      </c>
      <c r="C100" s="380" t="s">
        <v>373</v>
      </c>
      <c r="D100" s="380" t="s">
        <v>374</v>
      </c>
      <c r="E100" s="381"/>
      <c r="F100" s="381">
        <v>1</v>
      </c>
      <c r="G100" s="381"/>
      <c r="H100" s="381"/>
      <c r="I100" s="381"/>
      <c r="J100" s="381"/>
      <c r="K100" s="381"/>
      <c r="L100" s="381"/>
      <c r="M100" s="381"/>
      <c r="N100" s="381"/>
      <c r="O100" s="381"/>
      <c r="P100" s="381"/>
      <c r="Q100" s="382">
        <f t="shared" si="3"/>
        <v>1</v>
      </c>
      <c r="R100" s="380" t="s">
        <v>371</v>
      </c>
      <c r="S100" s="380"/>
      <c r="T100" s="380"/>
      <c r="U100" s="394" t="s">
        <v>375</v>
      </c>
      <c r="V100" s="384" t="s">
        <v>350</v>
      </c>
      <c r="W100" s="385"/>
      <c r="X100" s="386"/>
      <c r="Y100" s="386"/>
      <c r="Z100" s="386"/>
      <c r="AA100" s="386"/>
      <c r="AB100" s="386"/>
      <c r="AC100" s="386"/>
      <c r="AD100" s="386"/>
      <c r="AE100" s="386"/>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c r="BN100" s="385"/>
    </row>
    <row r="101" spans="1:66" s="387" customFormat="1" ht="127.5">
      <c r="A101" s="380" t="s">
        <v>98</v>
      </c>
      <c r="B101" s="380" t="s">
        <v>316</v>
      </c>
      <c r="C101" s="380" t="s">
        <v>376</v>
      </c>
      <c r="D101" s="388" t="s">
        <v>377</v>
      </c>
      <c r="E101" s="389"/>
      <c r="F101" s="389"/>
      <c r="G101" s="389"/>
      <c r="H101" s="389">
        <v>1</v>
      </c>
      <c r="I101" s="389"/>
      <c r="J101" s="389"/>
      <c r="K101" s="389"/>
      <c r="L101" s="389"/>
      <c r="M101" s="389">
        <v>1</v>
      </c>
      <c r="N101" s="389"/>
      <c r="O101" s="389"/>
      <c r="P101" s="389"/>
      <c r="Q101" s="382">
        <f t="shared" si="3"/>
        <v>2</v>
      </c>
      <c r="R101" s="380" t="s">
        <v>371</v>
      </c>
      <c r="S101" s="380"/>
      <c r="T101" s="380"/>
      <c r="U101" s="394" t="s">
        <v>378</v>
      </c>
      <c r="V101" s="384" t="s">
        <v>350</v>
      </c>
      <c r="W101" s="385"/>
      <c r="X101" s="386"/>
      <c r="Y101" s="386"/>
      <c r="Z101" s="386"/>
      <c r="AA101" s="386"/>
      <c r="AB101" s="386"/>
      <c r="AC101" s="386"/>
      <c r="AD101" s="386"/>
      <c r="AE101" s="386"/>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c r="BN101" s="385"/>
    </row>
    <row r="102" spans="1:66" s="387" customFormat="1" ht="63.75">
      <c r="A102" s="380" t="s">
        <v>98</v>
      </c>
      <c r="B102" s="380" t="s">
        <v>379</v>
      </c>
      <c r="C102" s="380" t="s">
        <v>380</v>
      </c>
      <c r="D102" s="393" t="s">
        <v>381</v>
      </c>
      <c r="E102" s="393"/>
      <c r="F102" s="393">
        <v>1</v>
      </c>
      <c r="G102" s="393"/>
      <c r="H102" s="393"/>
      <c r="I102" s="393"/>
      <c r="J102" s="393"/>
      <c r="K102" s="393"/>
      <c r="L102" s="393"/>
      <c r="M102" s="392"/>
      <c r="N102" s="392"/>
      <c r="O102" s="392"/>
      <c r="P102" s="392"/>
      <c r="Q102" s="382">
        <f t="shared" si="3"/>
        <v>1</v>
      </c>
      <c r="R102" s="438" t="s">
        <v>382</v>
      </c>
      <c r="S102" s="380"/>
      <c r="T102" s="380"/>
      <c r="U102" s="380" t="s">
        <v>383</v>
      </c>
      <c r="V102" s="384" t="s">
        <v>350</v>
      </c>
      <c r="W102" s="385"/>
      <c r="X102" s="386"/>
      <c r="Y102" s="386"/>
      <c r="Z102" s="386"/>
      <c r="AA102" s="386"/>
      <c r="AB102" s="386"/>
      <c r="AC102" s="386"/>
      <c r="AD102" s="386"/>
      <c r="AE102" s="386"/>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c r="BN102" s="385"/>
    </row>
    <row r="103" spans="1:66" s="387" customFormat="1" ht="114.75">
      <c r="A103" s="380" t="s">
        <v>98</v>
      </c>
      <c r="B103" s="380" t="s">
        <v>379</v>
      </c>
      <c r="C103" s="380" t="s">
        <v>384</v>
      </c>
      <c r="D103" s="393" t="s">
        <v>385</v>
      </c>
      <c r="E103" s="393"/>
      <c r="F103" s="393"/>
      <c r="G103" s="393">
        <v>1</v>
      </c>
      <c r="H103" s="393"/>
      <c r="I103" s="393"/>
      <c r="J103" s="393"/>
      <c r="K103" s="393"/>
      <c r="L103" s="393"/>
      <c r="M103" s="392"/>
      <c r="N103" s="392"/>
      <c r="O103" s="392"/>
      <c r="P103" s="392"/>
      <c r="Q103" s="382">
        <f t="shared" si="3"/>
        <v>1</v>
      </c>
      <c r="R103" s="438" t="s">
        <v>386</v>
      </c>
      <c r="S103" s="380"/>
      <c r="T103" s="380"/>
      <c r="U103" s="380" t="s">
        <v>387</v>
      </c>
      <c r="V103" s="384" t="s">
        <v>350</v>
      </c>
      <c r="W103" s="385"/>
      <c r="X103" s="386"/>
      <c r="Y103" s="386"/>
      <c r="Z103" s="386"/>
      <c r="AA103" s="386"/>
      <c r="AB103" s="386"/>
      <c r="AC103" s="386"/>
      <c r="AD103" s="386"/>
      <c r="AE103" s="386"/>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5"/>
      <c r="BE103" s="385"/>
      <c r="BF103" s="385"/>
      <c r="BG103" s="385"/>
      <c r="BH103" s="385"/>
      <c r="BI103" s="385"/>
      <c r="BJ103" s="385"/>
      <c r="BK103" s="385"/>
      <c r="BL103" s="385"/>
      <c r="BM103" s="385"/>
      <c r="BN103" s="385"/>
    </row>
    <row r="104" spans="1:66" s="445" customFormat="1" ht="159.75" customHeight="1">
      <c r="A104" s="396" t="s">
        <v>98</v>
      </c>
      <c r="B104" s="396" t="s">
        <v>379</v>
      </c>
      <c r="C104" s="396" t="s">
        <v>388</v>
      </c>
      <c r="D104" s="451" t="s">
        <v>389</v>
      </c>
      <c r="E104" s="451"/>
      <c r="F104" s="451"/>
      <c r="G104" s="451"/>
      <c r="H104" s="451"/>
      <c r="I104" s="451"/>
      <c r="J104" s="451"/>
      <c r="K104" s="451"/>
      <c r="L104" s="451">
        <v>1</v>
      </c>
      <c r="M104" s="450"/>
      <c r="N104" s="450"/>
      <c r="O104" s="450"/>
      <c r="P104" s="450"/>
      <c r="Q104" s="441">
        <f t="shared" si="3"/>
        <v>1</v>
      </c>
      <c r="R104" s="396" t="s">
        <v>65</v>
      </c>
      <c r="S104" s="396"/>
      <c r="T104" s="396"/>
      <c r="U104" s="396" t="s">
        <v>390</v>
      </c>
      <c r="V104" s="446" t="s">
        <v>350</v>
      </c>
      <c r="W104" s="443"/>
      <c r="X104" s="444"/>
      <c r="Y104" s="444"/>
      <c r="Z104" s="444"/>
      <c r="AA104" s="444"/>
      <c r="AB104" s="444"/>
      <c r="AC104" s="444"/>
      <c r="AD104" s="444"/>
      <c r="AE104" s="444"/>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row>
    <row r="105" spans="1:66" s="445" customFormat="1" ht="159.75" customHeight="1">
      <c r="A105" s="396" t="s">
        <v>98</v>
      </c>
      <c r="B105" s="396" t="s">
        <v>379</v>
      </c>
      <c r="C105" s="396" t="s">
        <v>391</v>
      </c>
      <c r="D105" s="451" t="s">
        <v>392</v>
      </c>
      <c r="E105" s="451"/>
      <c r="F105" s="451"/>
      <c r="G105" s="451">
        <v>1</v>
      </c>
      <c r="H105" s="451"/>
      <c r="I105" s="451"/>
      <c r="J105" s="451">
        <v>1</v>
      </c>
      <c r="K105" s="451"/>
      <c r="L105" s="451"/>
      <c r="M105" s="450">
        <v>1</v>
      </c>
      <c r="N105" s="450"/>
      <c r="O105" s="450"/>
      <c r="P105" s="450">
        <v>1</v>
      </c>
      <c r="Q105" s="441">
        <f t="shared" si="3"/>
        <v>4</v>
      </c>
      <c r="R105" s="396" t="s">
        <v>393</v>
      </c>
      <c r="S105" s="396"/>
      <c r="T105" s="396"/>
      <c r="U105" s="511" t="s">
        <v>1452</v>
      </c>
      <c r="V105" s="446" t="s">
        <v>350</v>
      </c>
      <c r="W105" s="443"/>
      <c r="X105" s="444"/>
      <c r="Y105" s="444"/>
      <c r="Z105" s="444"/>
      <c r="AA105" s="444"/>
      <c r="AB105" s="444"/>
      <c r="AC105" s="444"/>
      <c r="AD105" s="444"/>
      <c r="AE105" s="444"/>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row>
    <row r="106" spans="1:66" s="445" customFormat="1" ht="216.75" customHeight="1">
      <c r="A106" s="396" t="s">
        <v>98</v>
      </c>
      <c r="B106" s="396" t="s">
        <v>379</v>
      </c>
      <c r="C106" s="396" t="s">
        <v>394</v>
      </c>
      <c r="D106" s="451" t="s">
        <v>395</v>
      </c>
      <c r="E106" s="451"/>
      <c r="F106" s="451"/>
      <c r="G106" s="451"/>
      <c r="H106" s="451"/>
      <c r="I106" s="451"/>
      <c r="J106" s="451"/>
      <c r="K106" s="451"/>
      <c r="L106" s="451"/>
      <c r="M106" s="450">
        <v>1</v>
      </c>
      <c r="N106" s="450"/>
      <c r="O106" s="450"/>
      <c r="P106" s="450"/>
      <c r="Q106" s="441">
        <f t="shared" si="3"/>
        <v>1</v>
      </c>
      <c r="R106" s="396" t="s">
        <v>396</v>
      </c>
      <c r="S106" s="396"/>
      <c r="T106" s="396"/>
      <c r="U106" s="511" t="s">
        <v>1449</v>
      </c>
      <c r="V106" s="446" t="s">
        <v>350</v>
      </c>
      <c r="W106" s="443"/>
      <c r="X106" s="444"/>
      <c r="Y106" s="444"/>
      <c r="Z106" s="444"/>
      <c r="AA106" s="444"/>
      <c r="AB106" s="444"/>
      <c r="AC106" s="444"/>
      <c r="AD106" s="444"/>
      <c r="AE106" s="444"/>
      <c r="AF106" s="443"/>
      <c r="AG106" s="443"/>
      <c r="AH106" s="443"/>
      <c r="AI106" s="443"/>
      <c r="AJ106" s="443"/>
      <c r="AK106" s="443"/>
      <c r="AL106" s="443"/>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43"/>
      <c r="BK106" s="443"/>
      <c r="BL106" s="443"/>
      <c r="BM106" s="443"/>
      <c r="BN106" s="443"/>
    </row>
    <row r="107" spans="1:66" s="387" customFormat="1" ht="106.5" customHeight="1">
      <c r="A107" s="380" t="s">
        <v>98</v>
      </c>
      <c r="B107" s="380" t="s">
        <v>379</v>
      </c>
      <c r="C107" s="380" t="s">
        <v>397</v>
      </c>
      <c r="D107" s="393" t="s">
        <v>398</v>
      </c>
      <c r="E107" s="393"/>
      <c r="F107" s="393"/>
      <c r="G107" s="393">
        <v>1</v>
      </c>
      <c r="H107" s="393"/>
      <c r="I107" s="393"/>
      <c r="J107" s="393">
        <v>1</v>
      </c>
      <c r="K107" s="393"/>
      <c r="L107" s="393"/>
      <c r="M107" s="392">
        <v>1</v>
      </c>
      <c r="N107" s="392"/>
      <c r="O107" s="392"/>
      <c r="P107" s="392">
        <v>1</v>
      </c>
      <c r="Q107" s="382">
        <f t="shared" si="3"/>
        <v>4</v>
      </c>
      <c r="R107" s="380" t="s">
        <v>399</v>
      </c>
      <c r="S107" s="380"/>
      <c r="T107" s="380"/>
      <c r="U107" s="512" t="s">
        <v>1450</v>
      </c>
      <c r="V107" s="384" t="s">
        <v>350</v>
      </c>
      <c r="W107" s="385"/>
      <c r="X107" s="386"/>
      <c r="Y107" s="386"/>
      <c r="Z107" s="386"/>
      <c r="AA107" s="386"/>
      <c r="AB107" s="386"/>
      <c r="AC107" s="386"/>
      <c r="AD107" s="386"/>
      <c r="AE107" s="386"/>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c r="BN107" s="385"/>
    </row>
    <row r="108" spans="1:66" s="387" customFormat="1" ht="63.75">
      <c r="A108" s="380" t="s">
        <v>98</v>
      </c>
      <c r="B108" s="380" t="s">
        <v>379</v>
      </c>
      <c r="C108" s="380" t="s">
        <v>400</v>
      </c>
      <c r="D108" s="393" t="s">
        <v>401</v>
      </c>
      <c r="E108" s="393">
        <v>1</v>
      </c>
      <c r="F108" s="393"/>
      <c r="G108" s="393"/>
      <c r="H108" s="393"/>
      <c r="I108" s="393"/>
      <c r="J108" s="393"/>
      <c r="K108" s="393">
        <v>1</v>
      </c>
      <c r="L108" s="393"/>
      <c r="M108" s="392"/>
      <c r="N108" s="392"/>
      <c r="O108" s="392"/>
      <c r="P108" s="392"/>
      <c r="Q108" s="382">
        <f t="shared" si="3"/>
        <v>2</v>
      </c>
      <c r="R108" s="380" t="s">
        <v>402</v>
      </c>
      <c r="S108" s="380"/>
      <c r="T108" s="380"/>
      <c r="U108" s="513" t="s">
        <v>1451</v>
      </c>
      <c r="V108" s="384" t="s">
        <v>350</v>
      </c>
      <c r="W108" s="385"/>
      <c r="X108" s="386"/>
      <c r="Y108" s="386"/>
      <c r="Z108" s="386"/>
      <c r="AA108" s="386"/>
      <c r="AB108" s="386"/>
      <c r="AC108" s="386"/>
      <c r="AD108" s="386"/>
      <c r="AE108" s="386"/>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c r="BN108" s="385"/>
    </row>
    <row r="109" spans="1:66" s="387" customFormat="1" ht="63.75">
      <c r="A109" s="380" t="s">
        <v>98</v>
      </c>
      <c r="B109" s="380" t="s">
        <v>379</v>
      </c>
      <c r="C109" s="380" t="s">
        <v>403</v>
      </c>
      <c r="D109" s="393" t="s">
        <v>404</v>
      </c>
      <c r="E109" s="393"/>
      <c r="F109" s="393">
        <v>1</v>
      </c>
      <c r="G109" s="393"/>
      <c r="H109" s="393"/>
      <c r="I109" s="393"/>
      <c r="J109" s="393"/>
      <c r="K109" s="393"/>
      <c r="L109" s="393">
        <v>1</v>
      </c>
      <c r="M109" s="392"/>
      <c r="N109" s="392"/>
      <c r="O109" s="392"/>
      <c r="P109" s="392"/>
      <c r="Q109" s="382">
        <f t="shared" si="3"/>
        <v>2</v>
      </c>
      <c r="R109" s="380" t="s">
        <v>402</v>
      </c>
      <c r="S109" s="380"/>
      <c r="T109" s="380"/>
      <c r="U109" s="513" t="s">
        <v>1451</v>
      </c>
      <c r="V109" s="384" t="s">
        <v>350</v>
      </c>
      <c r="W109" s="385"/>
      <c r="X109" s="386"/>
      <c r="Y109" s="386"/>
      <c r="Z109" s="386"/>
      <c r="AA109" s="386"/>
      <c r="AB109" s="386"/>
      <c r="AC109" s="386"/>
      <c r="AD109" s="386"/>
      <c r="AE109" s="386"/>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c r="BN109" s="385"/>
    </row>
    <row r="110" spans="1:66" s="387" customFormat="1" ht="89.25">
      <c r="A110" s="380" t="s">
        <v>102</v>
      </c>
      <c r="B110" s="388" t="s">
        <v>405</v>
      </c>
      <c r="C110" s="388" t="s">
        <v>406</v>
      </c>
      <c r="D110" s="388" t="s">
        <v>407</v>
      </c>
      <c r="E110" s="389">
        <v>1</v>
      </c>
      <c r="F110" s="389">
        <v>1</v>
      </c>
      <c r="G110" s="389">
        <v>1</v>
      </c>
      <c r="H110" s="389">
        <v>1</v>
      </c>
      <c r="I110" s="389">
        <v>1</v>
      </c>
      <c r="J110" s="389">
        <v>1</v>
      </c>
      <c r="K110" s="389">
        <v>1</v>
      </c>
      <c r="L110" s="389">
        <v>1</v>
      </c>
      <c r="M110" s="389">
        <v>1</v>
      </c>
      <c r="N110" s="389">
        <v>1</v>
      </c>
      <c r="O110" s="389">
        <v>1</v>
      </c>
      <c r="P110" s="389">
        <v>1</v>
      </c>
      <c r="Q110" s="382">
        <f t="shared" si="3"/>
        <v>12</v>
      </c>
      <c r="R110" s="380" t="s">
        <v>83</v>
      </c>
      <c r="S110" s="380"/>
      <c r="T110" s="380"/>
      <c r="U110" s="383" t="s">
        <v>408</v>
      </c>
      <c r="V110" s="390" t="s">
        <v>409</v>
      </c>
      <c r="W110" s="385"/>
      <c r="X110" s="386"/>
      <c r="Y110" s="386"/>
      <c r="Z110" s="386"/>
      <c r="AA110" s="386"/>
      <c r="AB110" s="386"/>
      <c r="AC110" s="386"/>
      <c r="AD110" s="386"/>
      <c r="AE110" s="386"/>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c r="BN110" s="385"/>
    </row>
    <row r="111" spans="1:66" s="387" customFormat="1" ht="89.25">
      <c r="A111" s="380" t="s">
        <v>102</v>
      </c>
      <c r="B111" s="388" t="s">
        <v>405</v>
      </c>
      <c r="C111" s="388" t="s">
        <v>410</v>
      </c>
      <c r="D111" s="380" t="s">
        <v>411</v>
      </c>
      <c r="E111" s="381"/>
      <c r="F111" s="381">
        <v>1</v>
      </c>
      <c r="G111" s="381"/>
      <c r="H111" s="381"/>
      <c r="I111" s="381"/>
      <c r="J111" s="381"/>
      <c r="K111" s="381"/>
      <c r="L111" s="381">
        <v>1</v>
      </c>
      <c r="M111" s="381"/>
      <c r="N111" s="381"/>
      <c r="O111" s="381"/>
      <c r="P111" s="381"/>
      <c r="Q111" s="382">
        <f t="shared" si="3"/>
        <v>2</v>
      </c>
      <c r="R111" s="380" t="s">
        <v>83</v>
      </c>
      <c r="S111" s="380"/>
      <c r="T111" s="380"/>
      <c r="U111" s="383" t="s">
        <v>412</v>
      </c>
      <c r="V111" s="390" t="s">
        <v>409</v>
      </c>
      <c r="W111" s="385"/>
      <c r="X111" s="386"/>
      <c r="Y111" s="386"/>
      <c r="Z111" s="386"/>
      <c r="AA111" s="386"/>
      <c r="AB111" s="386"/>
      <c r="AC111" s="386"/>
      <c r="AD111" s="386"/>
      <c r="AE111" s="386"/>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c r="BN111" s="385"/>
    </row>
    <row r="112" spans="1:66" s="387" customFormat="1" ht="89.25">
      <c r="A112" s="380" t="s">
        <v>102</v>
      </c>
      <c r="B112" s="388" t="s">
        <v>405</v>
      </c>
      <c r="C112" s="388" t="s">
        <v>413</v>
      </c>
      <c r="D112" s="388" t="s">
        <v>414</v>
      </c>
      <c r="E112" s="389"/>
      <c r="F112" s="389"/>
      <c r="G112" s="389"/>
      <c r="H112" s="389"/>
      <c r="I112" s="389"/>
      <c r="J112" s="389">
        <v>1</v>
      </c>
      <c r="K112" s="389"/>
      <c r="L112" s="389"/>
      <c r="M112" s="389"/>
      <c r="N112" s="389"/>
      <c r="O112" s="389"/>
      <c r="P112" s="389"/>
      <c r="Q112" s="382">
        <f t="shared" si="3"/>
        <v>1</v>
      </c>
      <c r="R112" s="380" t="s">
        <v>67</v>
      </c>
      <c r="S112" s="380" t="s">
        <v>71</v>
      </c>
      <c r="T112" s="380"/>
      <c r="U112" s="388" t="s">
        <v>412</v>
      </c>
      <c r="V112" s="390" t="s">
        <v>409</v>
      </c>
      <c r="W112" s="385"/>
      <c r="X112" s="386"/>
      <c r="Y112" s="386"/>
      <c r="Z112" s="386"/>
      <c r="AA112" s="386"/>
      <c r="AB112" s="386"/>
      <c r="AC112" s="386"/>
      <c r="AD112" s="386"/>
      <c r="AE112" s="386"/>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c r="BN112" s="385"/>
    </row>
    <row r="113" spans="1:66" s="387" customFormat="1" ht="114.75">
      <c r="A113" s="380" t="s">
        <v>102</v>
      </c>
      <c r="B113" s="388" t="s">
        <v>405</v>
      </c>
      <c r="C113" s="388" t="s">
        <v>415</v>
      </c>
      <c r="D113" s="380" t="s">
        <v>416</v>
      </c>
      <c r="E113" s="381"/>
      <c r="F113" s="381"/>
      <c r="G113" s="381"/>
      <c r="H113" s="381"/>
      <c r="I113" s="381"/>
      <c r="J113" s="381"/>
      <c r="K113" s="381"/>
      <c r="L113" s="381">
        <v>1</v>
      </c>
      <c r="M113" s="381"/>
      <c r="N113" s="381"/>
      <c r="O113" s="381"/>
      <c r="P113" s="381"/>
      <c r="Q113" s="382">
        <f t="shared" si="3"/>
        <v>1</v>
      </c>
      <c r="R113" s="380" t="s">
        <v>67</v>
      </c>
      <c r="S113" s="380" t="s">
        <v>71</v>
      </c>
      <c r="T113" s="380"/>
      <c r="U113" s="380" t="s">
        <v>417</v>
      </c>
      <c r="V113" s="390" t="s">
        <v>409</v>
      </c>
      <c r="W113" s="385"/>
      <c r="X113" s="386"/>
      <c r="Y113" s="386"/>
      <c r="Z113" s="386"/>
      <c r="AA113" s="386"/>
      <c r="AB113" s="386"/>
      <c r="AC113" s="386"/>
      <c r="AD113" s="386"/>
      <c r="AE113" s="386"/>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c r="BN113" s="385"/>
    </row>
    <row r="114" spans="1:66" s="387" customFormat="1" ht="127.5">
      <c r="A114" s="380" t="s">
        <v>102</v>
      </c>
      <c r="B114" s="388" t="s">
        <v>405</v>
      </c>
      <c r="C114" s="388" t="s">
        <v>418</v>
      </c>
      <c r="D114" s="388" t="s">
        <v>419</v>
      </c>
      <c r="E114" s="389"/>
      <c r="F114" s="389"/>
      <c r="G114" s="389"/>
      <c r="H114" s="389"/>
      <c r="I114" s="389"/>
      <c r="J114" s="389"/>
      <c r="K114" s="389"/>
      <c r="L114" s="389"/>
      <c r="M114" s="389"/>
      <c r="N114" s="389"/>
      <c r="O114" s="389"/>
      <c r="P114" s="389">
        <v>1</v>
      </c>
      <c r="Q114" s="382">
        <f t="shared" si="3"/>
        <v>1</v>
      </c>
      <c r="R114" s="380" t="s">
        <v>67</v>
      </c>
      <c r="S114" s="380" t="s">
        <v>71</v>
      </c>
      <c r="T114" s="380"/>
      <c r="U114" s="388" t="s">
        <v>420</v>
      </c>
      <c r="V114" s="390" t="s">
        <v>409</v>
      </c>
      <c r="W114" s="385"/>
      <c r="X114" s="386"/>
      <c r="Y114" s="386"/>
      <c r="Z114" s="386"/>
      <c r="AA114" s="386"/>
      <c r="AB114" s="386"/>
      <c r="AC114" s="386"/>
      <c r="AD114" s="386"/>
      <c r="AE114" s="386"/>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c r="BN114" s="385"/>
    </row>
    <row r="115" spans="1:66" s="387" customFormat="1" ht="89.25">
      <c r="A115" s="380" t="s">
        <v>102</v>
      </c>
      <c r="B115" s="388" t="s">
        <v>405</v>
      </c>
      <c r="C115" s="388" t="s">
        <v>421</v>
      </c>
      <c r="D115" s="380" t="s">
        <v>422</v>
      </c>
      <c r="E115" s="381"/>
      <c r="F115" s="381"/>
      <c r="G115" s="381"/>
      <c r="H115" s="381"/>
      <c r="I115" s="381"/>
      <c r="J115" s="381"/>
      <c r="K115" s="381"/>
      <c r="L115" s="381"/>
      <c r="M115" s="381">
        <v>1</v>
      </c>
      <c r="N115" s="381"/>
      <c r="O115" s="381"/>
      <c r="P115" s="381"/>
      <c r="Q115" s="382">
        <f t="shared" si="3"/>
        <v>1</v>
      </c>
      <c r="R115" s="380" t="s">
        <v>67</v>
      </c>
      <c r="S115" s="380" t="s">
        <v>71</v>
      </c>
      <c r="T115" s="380"/>
      <c r="U115" s="380" t="s">
        <v>423</v>
      </c>
      <c r="V115" s="390" t="s">
        <v>409</v>
      </c>
      <c r="W115" s="385"/>
      <c r="X115" s="386"/>
      <c r="Y115" s="386"/>
      <c r="Z115" s="386"/>
      <c r="AA115" s="386"/>
      <c r="AB115" s="386"/>
      <c r="AC115" s="386"/>
      <c r="AD115" s="386"/>
      <c r="AE115" s="386"/>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385"/>
      <c r="BF115" s="385"/>
      <c r="BG115" s="385"/>
      <c r="BH115" s="385"/>
      <c r="BI115" s="385"/>
      <c r="BJ115" s="385"/>
      <c r="BK115" s="385"/>
      <c r="BL115" s="385"/>
      <c r="BM115" s="385"/>
      <c r="BN115" s="385"/>
    </row>
    <row r="116" spans="1:66" s="445" customFormat="1" ht="173.25" customHeight="1">
      <c r="A116" s="396" t="s">
        <v>102</v>
      </c>
      <c r="B116" s="439" t="s">
        <v>405</v>
      </c>
      <c r="C116" s="439" t="s">
        <v>424</v>
      </c>
      <c r="D116" s="439" t="s">
        <v>425</v>
      </c>
      <c r="E116" s="440"/>
      <c r="F116" s="440"/>
      <c r="G116" s="440">
        <v>1</v>
      </c>
      <c r="H116" s="440"/>
      <c r="I116" s="440"/>
      <c r="J116" s="440"/>
      <c r="K116" s="440"/>
      <c r="L116" s="440"/>
      <c r="M116" s="440"/>
      <c r="N116" s="440"/>
      <c r="O116" s="440"/>
      <c r="P116" s="440"/>
      <c r="Q116" s="441">
        <f t="shared" si="3"/>
        <v>1</v>
      </c>
      <c r="R116" s="396" t="s">
        <v>97</v>
      </c>
      <c r="S116" s="396"/>
      <c r="T116" s="396"/>
      <c r="U116" s="439" t="s">
        <v>426</v>
      </c>
      <c r="V116" s="442" t="s">
        <v>409</v>
      </c>
      <c r="W116" s="443"/>
      <c r="X116" s="444"/>
      <c r="Y116" s="444"/>
      <c r="Z116" s="444"/>
      <c r="AA116" s="444"/>
      <c r="AB116" s="444"/>
      <c r="AC116" s="444"/>
      <c r="AD116" s="444"/>
      <c r="AE116" s="444"/>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row>
    <row r="117" spans="1:66" s="387" customFormat="1" ht="89.25">
      <c r="A117" s="380" t="s">
        <v>102</v>
      </c>
      <c r="B117" s="388" t="s">
        <v>405</v>
      </c>
      <c r="C117" s="388" t="s">
        <v>427</v>
      </c>
      <c r="D117" s="380" t="s">
        <v>428</v>
      </c>
      <c r="E117" s="381"/>
      <c r="F117" s="381"/>
      <c r="G117" s="381"/>
      <c r="H117" s="381">
        <v>1</v>
      </c>
      <c r="I117" s="381"/>
      <c r="J117" s="381"/>
      <c r="K117" s="381"/>
      <c r="L117" s="381"/>
      <c r="M117" s="381"/>
      <c r="N117" s="381"/>
      <c r="O117" s="381"/>
      <c r="P117" s="381"/>
      <c r="Q117" s="382">
        <f t="shared" si="3"/>
        <v>1</v>
      </c>
      <c r="R117" s="380" t="s">
        <v>79</v>
      </c>
      <c r="S117" s="380"/>
      <c r="T117" s="380"/>
      <c r="U117" s="380" t="s">
        <v>429</v>
      </c>
      <c r="V117" s="390" t="s">
        <v>409</v>
      </c>
      <c r="W117" s="385"/>
      <c r="X117" s="386"/>
      <c r="Y117" s="386"/>
      <c r="Z117" s="386"/>
      <c r="AA117" s="386"/>
      <c r="AB117" s="386"/>
      <c r="AC117" s="386"/>
      <c r="AD117" s="386"/>
      <c r="AE117" s="386"/>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c r="BN117" s="385"/>
    </row>
    <row r="118" spans="1:66" s="387" customFormat="1" ht="102">
      <c r="A118" s="380" t="s">
        <v>103</v>
      </c>
      <c r="B118" s="388" t="s">
        <v>430</v>
      </c>
      <c r="C118" s="388" t="s">
        <v>431</v>
      </c>
      <c r="D118" s="380" t="s">
        <v>432</v>
      </c>
      <c r="E118" s="381"/>
      <c r="F118" s="381"/>
      <c r="G118" s="381"/>
      <c r="H118" s="381"/>
      <c r="I118" s="381"/>
      <c r="J118" s="381"/>
      <c r="K118" s="381"/>
      <c r="L118" s="381"/>
      <c r="M118" s="381">
        <v>1</v>
      </c>
      <c r="N118" s="381"/>
      <c r="O118" s="381"/>
      <c r="P118" s="381"/>
      <c r="Q118" s="382">
        <f t="shared" si="3"/>
        <v>1</v>
      </c>
      <c r="R118" s="380"/>
      <c r="S118" s="380"/>
      <c r="T118" s="380" t="s">
        <v>433</v>
      </c>
      <c r="U118" s="380"/>
      <c r="V118" s="390" t="s">
        <v>265</v>
      </c>
      <c r="W118" s="385"/>
      <c r="X118" s="386"/>
      <c r="Y118" s="386"/>
      <c r="Z118" s="386"/>
      <c r="AA118" s="386"/>
      <c r="AB118" s="386"/>
      <c r="AC118" s="386"/>
      <c r="AD118" s="386"/>
      <c r="AE118" s="386"/>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c r="BN118" s="385"/>
    </row>
    <row r="119" spans="1:66" s="387" customFormat="1" ht="102">
      <c r="A119" s="380" t="s">
        <v>103</v>
      </c>
      <c r="B119" s="388" t="s">
        <v>430</v>
      </c>
      <c r="C119" s="388" t="s">
        <v>434</v>
      </c>
      <c r="D119" s="380" t="s">
        <v>435</v>
      </c>
      <c r="E119" s="381"/>
      <c r="F119" s="381"/>
      <c r="G119" s="381"/>
      <c r="H119" s="381"/>
      <c r="I119" s="381"/>
      <c r="J119" s="381"/>
      <c r="K119" s="381"/>
      <c r="L119" s="381"/>
      <c r="M119" s="381">
        <v>1</v>
      </c>
      <c r="N119" s="381"/>
      <c r="O119" s="381"/>
      <c r="P119" s="381"/>
      <c r="Q119" s="382">
        <f t="shared" si="3"/>
        <v>1</v>
      </c>
      <c r="R119" s="380" t="s">
        <v>83</v>
      </c>
      <c r="S119" s="380"/>
      <c r="T119" s="380" t="s">
        <v>436</v>
      </c>
      <c r="U119" s="380"/>
      <c r="V119" s="390" t="s">
        <v>265</v>
      </c>
      <c r="W119" s="385"/>
      <c r="X119" s="386"/>
      <c r="Y119" s="386"/>
      <c r="Z119" s="386"/>
      <c r="AA119" s="386"/>
      <c r="AB119" s="386"/>
      <c r="AC119" s="386"/>
      <c r="AD119" s="386"/>
      <c r="AE119" s="386"/>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5"/>
      <c r="BE119" s="385"/>
      <c r="BF119" s="385"/>
      <c r="BG119" s="385"/>
      <c r="BH119" s="385"/>
      <c r="BI119" s="385"/>
      <c r="BJ119" s="385"/>
      <c r="BK119" s="385"/>
      <c r="BL119" s="385"/>
      <c r="BM119" s="385"/>
      <c r="BN119" s="385"/>
    </row>
    <row r="120" spans="1:66" s="387" customFormat="1" ht="102">
      <c r="A120" s="380" t="s">
        <v>103</v>
      </c>
      <c r="B120" s="388" t="s">
        <v>430</v>
      </c>
      <c r="C120" s="388" t="s">
        <v>437</v>
      </c>
      <c r="D120" s="380" t="s">
        <v>438</v>
      </c>
      <c r="E120" s="381"/>
      <c r="F120" s="381"/>
      <c r="G120" s="381">
        <v>1</v>
      </c>
      <c r="H120" s="381"/>
      <c r="I120" s="381"/>
      <c r="J120" s="381">
        <v>1</v>
      </c>
      <c r="K120" s="381"/>
      <c r="L120" s="381"/>
      <c r="M120" s="381">
        <v>1</v>
      </c>
      <c r="N120" s="381"/>
      <c r="O120" s="381"/>
      <c r="P120" s="381">
        <v>1</v>
      </c>
      <c r="Q120" s="382">
        <f t="shared" si="3"/>
        <v>4</v>
      </c>
      <c r="R120" s="380" t="s">
        <v>65</v>
      </c>
      <c r="S120" s="380"/>
      <c r="T120" s="380"/>
      <c r="U120" s="380" t="s">
        <v>439</v>
      </c>
      <c r="V120" s="384" t="s">
        <v>305</v>
      </c>
      <c r="W120" s="385"/>
      <c r="X120" s="386"/>
      <c r="Y120" s="386"/>
      <c r="Z120" s="386"/>
      <c r="AA120" s="386"/>
      <c r="AB120" s="386"/>
      <c r="AC120" s="386"/>
      <c r="AD120" s="386"/>
      <c r="AE120" s="386"/>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c r="BN120" s="385"/>
    </row>
    <row r="121" spans="1:66" s="387" customFormat="1" ht="127.5">
      <c r="A121" s="380" t="s">
        <v>105</v>
      </c>
      <c r="B121" s="388" t="s">
        <v>440</v>
      </c>
      <c r="C121" s="388" t="s">
        <v>441</v>
      </c>
      <c r="D121" s="380" t="s">
        <v>442</v>
      </c>
      <c r="E121" s="381">
        <v>1</v>
      </c>
      <c r="F121" s="381">
        <v>1</v>
      </c>
      <c r="G121" s="381">
        <v>1</v>
      </c>
      <c r="H121" s="381">
        <v>1</v>
      </c>
      <c r="I121" s="381">
        <v>1</v>
      </c>
      <c r="J121" s="381">
        <v>1</v>
      </c>
      <c r="K121" s="381">
        <v>1</v>
      </c>
      <c r="L121" s="381">
        <v>1</v>
      </c>
      <c r="M121" s="381">
        <v>1</v>
      </c>
      <c r="N121" s="381">
        <v>1</v>
      </c>
      <c r="O121" s="381">
        <v>1</v>
      </c>
      <c r="P121" s="381">
        <v>1</v>
      </c>
      <c r="Q121" s="382">
        <f t="shared" si="3"/>
        <v>12</v>
      </c>
      <c r="R121" s="380"/>
      <c r="S121" s="380"/>
      <c r="T121" s="380" t="s">
        <v>443</v>
      </c>
      <c r="U121" s="380" t="s">
        <v>444</v>
      </c>
      <c r="V121" s="390" t="s">
        <v>445</v>
      </c>
      <c r="W121" s="385"/>
      <c r="X121" s="386"/>
      <c r="Y121" s="386"/>
      <c r="Z121" s="386"/>
      <c r="AA121" s="386"/>
      <c r="AB121" s="386"/>
      <c r="AC121" s="386"/>
      <c r="AD121" s="386"/>
      <c r="AE121" s="386"/>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c r="BN121" s="385"/>
    </row>
    <row r="122" spans="1:66" s="387" customFormat="1" ht="127.5">
      <c r="A122" s="380" t="s">
        <v>105</v>
      </c>
      <c r="B122" s="388" t="s">
        <v>440</v>
      </c>
      <c r="C122" s="388" t="s">
        <v>446</v>
      </c>
      <c r="D122" s="388" t="s">
        <v>447</v>
      </c>
      <c r="E122" s="389">
        <v>1</v>
      </c>
      <c r="F122" s="389"/>
      <c r="G122" s="389"/>
      <c r="H122" s="389">
        <v>1</v>
      </c>
      <c r="I122" s="389"/>
      <c r="J122" s="389"/>
      <c r="K122" s="389"/>
      <c r="L122" s="389">
        <v>1</v>
      </c>
      <c r="M122" s="389"/>
      <c r="N122" s="389"/>
      <c r="O122" s="389"/>
      <c r="P122" s="389">
        <v>1</v>
      </c>
      <c r="Q122" s="382">
        <f t="shared" si="3"/>
        <v>4</v>
      </c>
      <c r="R122" s="380" t="s">
        <v>65</v>
      </c>
      <c r="S122" s="380" t="s">
        <v>73</v>
      </c>
      <c r="T122" s="380" t="s">
        <v>448</v>
      </c>
      <c r="U122" s="388" t="s">
        <v>449</v>
      </c>
      <c r="V122" s="390" t="s">
        <v>445</v>
      </c>
      <c r="W122" s="385"/>
      <c r="X122" s="386"/>
      <c r="Y122" s="386"/>
      <c r="Z122" s="386"/>
      <c r="AA122" s="386"/>
      <c r="AB122" s="386"/>
      <c r="AC122" s="386"/>
      <c r="AD122" s="386"/>
      <c r="AE122" s="386"/>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5"/>
      <c r="BA122" s="385"/>
      <c r="BB122" s="385"/>
      <c r="BC122" s="385"/>
      <c r="BD122" s="385"/>
      <c r="BE122" s="385"/>
      <c r="BF122" s="385"/>
      <c r="BG122" s="385"/>
      <c r="BH122" s="385"/>
      <c r="BI122" s="385"/>
      <c r="BJ122" s="385"/>
      <c r="BK122" s="385"/>
      <c r="BL122" s="385"/>
      <c r="BM122" s="385"/>
      <c r="BN122" s="385"/>
    </row>
    <row r="123" spans="1:66" s="387" customFormat="1" ht="127.5">
      <c r="A123" s="380" t="s">
        <v>105</v>
      </c>
      <c r="B123" s="388" t="s">
        <v>440</v>
      </c>
      <c r="C123" s="388" t="s">
        <v>450</v>
      </c>
      <c r="D123" s="388" t="s">
        <v>451</v>
      </c>
      <c r="E123" s="389">
        <v>1</v>
      </c>
      <c r="F123" s="389">
        <v>1</v>
      </c>
      <c r="G123" s="389">
        <v>1</v>
      </c>
      <c r="H123" s="389">
        <v>1</v>
      </c>
      <c r="I123" s="389">
        <v>1</v>
      </c>
      <c r="J123" s="389">
        <v>1</v>
      </c>
      <c r="K123" s="389">
        <v>1</v>
      </c>
      <c r="L123" s="389">
        <v>1</v>
      </c>
      <c r="M123" s="389">
        <v>1</v>
      </c>
      <c r="N123" s="389">
        <v>1</v>
      </c>
      <c r="O123" s="389">
        <v>1</v>
      </c>
      <c r="P123" s="389">
        <v>1</v>
      </c>
      <c r="Q123" s="382">
        <f t="shared" si="3"/>
        <v>12</v>
      </c>
      <c r="R123" s="380" t="s">
        <v>83</v>
      </c>
      <c r="S123" s="380"/>
      <c r="T123" s="380"/>
      <c r="U123" s="388"/>
      <c r="V123" s="390" t="s">
        <v>445</v>
      </c>
      <c r="W123" s="385"/>
      <c r="X123" s="386"/>
      <c r="Y123" s="386"/>
      <c r="Z123" s="386"/>
      <c r="AA123" s="386"/>
      <c r="AB123" s="386"/>
      <c r="AC123" s="386"/>
      <c r="AD123" s="386"/>
      <c r="AE123" s="386"/>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c r="BN123" s="385"/>
    </row>
    <row r="124" spans="1:66" s="387" customFormat="1" ht="127.5">
      <c r="A124" s="380" t="s">
        <v>105</v>
      </c>
      <c r="B124" s="388" t="s">
        <v>440</v>
      </c>
      <c r="C124" s="388" t="s">
        <v>452</v>
      </c>
      <c r="D124" s="380" t="s">
        <v>453</v>
      </c>
      <c r="E124" s="381"/>
      <c r="F124" s="381"/>
      <c r="G124" s="381">
        <v>1</v>
      </c>
      <c r="H124" s="381">
        <v>1</v>
      </c>
      <c r="I124" s="381">
        <v>1</v>
      </c>
      <c r="J124" s="381">
        <v>1</v>
      </c>
      <c r="K124" s="381">
        <v>1</v>
      </c>
      <c r="L124" s="381">
        <v>1</v>
      </c>
      <c r="M124" s="381">
        <v>1</v>
      </c>
      <c r="N124" s="381">
        <v>1</v>
      </c>
      <c r="O124" s="381">
        <v>1</v>
      </c>
      <c r="P124" s="381">
        <v>1</v>
      </c>
      <c r="Q124" s="382">
        <f t="shared" si="3"/>
        <v>10</v>
      </c>
      <c r="R124" s="380"/>
      <c r="S124" s="380"/>
      <c r="T124" s="380" t="s">
        <v>454</v>
      </c>
      <c r="U124" s="380"/>
      <c r="V124" s="390" t="s">
        <v>445</v>
      </c>
      <c r="W124" s="385"/>
      <c r="X124" s="386"/>
      <c r="Y124" s="386"/>
      <c r="Z124" s="386"/>
      <c r="AA124" s="386"/>
      <c r="AB124" s="386"/>
      <c r="AC124" s="386"/>
      <c r="AD124" s="386"/>
      <c r="AE124" s="386"/>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5"/>
      <c r="BA124" s="385"/>
      <c r="BB124" s="385"/>
      <c r="BC124" s="385"/>
      <c r="BD124" s="385"/>
      <c r="BE124" s="385"/>
      <c r="BF124" s="385"/>
      <c r="BG124" s="385"/>
      <c r="BH124" s="385"/>
      <c r="BI124" s="385"/>
      <c r="BJ124" s="385"/>
      <c r="BK124" s="385"/>
      <c r="BL124" s="385"/>
      <c r="BM124" s="385"/>
      <c r="BN124" s="385"/>
    </row>
    <row r="125" spans="1:66" s="387" customFormat="1" ht="127.5">
      <c r="A125" s="380" t="s">
        <v>105</v>
      </c>
      <c r="B125" s="388" t="s">
        <v>440</v>
      </c>
      <c r="C125" s="388" t="s">
        <v>455</v>
      </c>
      <c r="D125" s="388" t="s">
        <v>456</v>
      </c>
      <c r="E125" s="389">
        <v>1</v>
      </c>
      <c r="F125" s="389">
        <v>1</v>
      </c>
      <c r="G125" s="389">
        <v>1</v>
      </c>
      <c r="H125" s="389">
        <v>1</v>
      </c>
      <c r="I125" s="389">
        <v>1</v>
      </c>
      <c r="J125" s="389">
        <v>1</v>
      </c>
      <c r="K125" s="389">
        <v>1</v>
      </c>
      <c r="L125" s="389">
        <v>1</v>
      </c>
      <c r="M125" s="389">
        <v>1</v>
      </c>
      <c r="N125" s="389">
        <v>1</v>
      </c>
      <c r="O125" s="389">
        <v>1</v>
      </c>
      <c r="P125" s="389">
        <v>1</v>
      </c>
      <c r="Q125" s="382">
        <f t="shared" si="3"/>
        <v>12</v>
      </c>
      <c r="R125" s="380"/>
      <c r="S125" s="380"/>
      <c r="T125" s="380" t="s">
        <v>457</v>
      </c>
      <c r="U125" s="388"/>
      <c r="V125" s="390" t="s">
        <v>445</v>
      </c>
      <c r="W125" s="385"/>
      <c r="X125" s="386"/>
      <c r="Y125" s="386"/>
      <c r="Z125" s="386"/>
      <c r="AA125" s="386"/>
      <c r="AB125" s="386"/>
      <c r="AC125" s="386"/>
      <c r="AD125" s="386"/>
      <c r="AE125" s="386"/>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5"/>
      <c r="BJ125" s="385"/>
      <c r="BK125" s="385"/>
      <c r="BL125" s="385"/>
      <c r="BM125" s="385"/>
      <c r="BN125" s="385"/>
    </row>
    <row r="126" spans="1:66" s="387" customFormat="1" ht="51">
      <c r="A126" s="380" t="s">
        <v>106</v>
      </c>
      <c r="B126" s="388" t="s">
        <v>458</v>
      </c>
      <c r="C126" s="388" t="s">
        <v>459</v>
      </c>
      <c r="D126" s="388" t="s">
        <v>460</v>
      </c>
      <c r="E126" s="389"/>
      <c r="F126" s="389"/>
      <c r="G126" s="389">
        <v>1</v>
      </c>
      <c r="H126" s="389"/>
      <c r="I126" s="389"/>
      <c r="J126" s="389"/>
      <c r="K126" s="389"/>
      <c r="L126" s="389"/>
      <c r="M126" s="389"/>
      <c r="N126" s="389"/>
      <c r="O126" s="389"/>
      <c r="P126" s="389"/>
      <c r="Q126" s="382">
        <f t="shared" si="3"/>
        <v>1</v>
      </c>
      <c r="R126" s="380"/>
      <c r="S126" s="380"/>
      <c r="T126" s="380" t="s">
        <v>461</v>
      </c>
      <c r="U126" s="388"/>
      <c r="V126" s="390" t="s">
        <v>350</v>
      </c>
      <c r="W126" s="385"/>
      <c r="X126" s="386"/>
      <c r="Y126" s="386"/>
      <c r="Z126" s="386"/>
      <c r="AA126" s="386"/>
      <c r="AB126" s="386"/>
      <c r="AC126" s="386"/>
      <c r="AD126" s="386"/>
      <c r="AE126" s="386"/>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5"/>
      <c r="BJ126" s="385"/>
      <c r="BK126" s="385"/>
      <c r="BL126" s="385"/>
      <c r="BM126" s="385"/>
      <c r="BN126" s="385"/>
    </row>
    <row r="127" spans="1:66" s="387" customFormat="1" ht="51">
      <c r="A127" s="380" t="s">
        <v>106</v>
      </c>
      <c r="B127" s="380" t="s">
        <v>458</v>
      </c>
      <c r="C127" s="380" t="s">
        <v>462</v>
      </c>
      <c r="D127" s="380" t="s">
        <v>463</v>
      </c>
      <c r="E127" s="381"/>
      <c r="F127" s="381"/>
      <c r="G127" s="381"/>
      <c r="H127" s="381">
        <v>1</v>
      </c>
      <c r="I127" s="381"/>
      <c r="J127" s="381"/>
      <c r="K127" s="381"/>
      <c r="L127" s="381"/>
      <c r="M127" s="381"/>
      <c r="N127" s="381"/>
      <c r="O127" s="381"/>
      <c r="P127" s="381"/>
      <c r="Q127" s="382">
        <f t="shared" si="3"/>
        <v>1</v>
      </c>
      <c r="R127" s="380" t="s">
        <v>73</v>
      </c>
      <c r="S127" s="380"/>
      <c r="T127" s="380" t="s">
        <v>464</v>
      </c>
      <c r="U127" s="380"/>
      <c r="V127" s="390" t="s">
        <v>350</v>
      </c>
      <c r="W127" s="385"/>
      <c r="X127" s="386"/>
      <c r="Y127" s="386"/>
      <c r="Z127" s="386"/>
      <c r="AA127" s="386"/>
      <c r="AB127" s="386"/>
      <c r="AC127" s="386"/>
      <c r="AD127" s="386"/>
      <c r="AE127" s="386"/>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c r="BN127" s="385"/>
    </row>
    <row r="128" spans="1:66" s="387" customFormat="1" ht="51">
      <c r="A128" s="380" t="s">
        <v>106</v>
      </c>
      <c r="B128" s="388" t="s">
        <v>458</v>
      </c>
      <c r="C128" s="388" t="s">
        <v>465</v>
      </c>
      <c r="D128" s="388" t="s">
        <v>466</v>
      </c>
      <c r="E128" s="389"/>
      <c r="F128" s="389">
        <v>1</v>
      </c>
      <c r="G128" s="389"/>
      <c r="H128" s="389"/>
      <c r="I128" s="389"/>
      <c r="J128" s="389"/>
      <c r="K128" s="389"/>
      <c r="L128" s="389"/>
      <c r="M128" s="389"/>
      <c r="N128" s="389"/>
      <c r="O128" s="389"/>
      <c r="P128" s="389"/>
      <c r="Q128" s="382">
        <f t="shared" si="3"/>
        <v>1</v>
      </c>
      <c r="R128" s="380"/>
      <c r="S128" s="380"/>
      <c r="T128" s="380" t="s">
        <v>467</v>
      </c>
      <c r="U128" s="388"/>
      <c r="V128" s="390" t="s">
        <v>350</v>
      </c>
      <c r="W128" s="385"/>
      <c r="X128" s="386"/>
      <c r="Y128" s="386"/>
      <c r="Z128" s="386"/>
      <c r="AA128" s="386"/>
      <c r="AB128" s="386"/>
      <c r="AC128" s="386"/>
      <c r="AD128" s="386"/>
      <c r="AE128" s="386"/>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5"/>
      <c r="BN128" s="385"/>
    </row>
    <row r="129" spans="1:66" s="387" customFormat="1" ht="51">
      <c r="A129" s="380" t="s">
        <v>106</v>
      </c>
      <c r="B129" s="388" t="s">
        <v>458</v>
      </c>
      <c r="C129" s="388" t="s">
        <v>468</v>
      </c>
      <c r="D129" s="380" t="s">
        <v>469</v>
      </c>
      <c r="E129" s="381"/>
      <c r="F129" s="381"/>
      <c r="G129" s="381"/>
      <c r="H129" s="381"/>
      <c r="I129" s="381"/>
      <c r="J129" s="381"/>
      <c r="K129" s="381"/>
      <c r="L129" s="381"/>
      <c r="M129" s="381"/>
      <c r="N129" s="381"/>
      <c r="O129" s="381">
        <v>1</v>
      </c>
      <c r="P129" s="381"/>
      <c r="Q129" s="382">
        <f t="shared" si="3"/>
        <v>1</v>
      </c>
      <c r="R129" s="380"/>
      <c r="S129" s="380"/>
      <c r="T129" s="394" t="s">
        <v>470</v>
      </c>
      <c r="U129" s="380"/>
      <c r="V129" s="390" t="s">
        <v>350</v>
      </c>
      <c r="W129" s="385"/>
      <c r="X129" s="386"/>
      <c r="Y129" s="386"/>
      <c r="Z129" s="386"/>
      <c r="AA129" s="386"/>
      <c r="AB129" s="386"/>
      <c r="AC129" s="386"/>
      <c r="AD129" s="386"/>
      <c r="AE129" s="386"/>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5"/>
      <c r="BA129" s="385"/>
      <c r="BB129" s="385"/>
      <c r="BC129" s="385"/>
      <c r="BD129" s="385"/>
      <c r="BE129" s="385"/>
      <c r="BF129" s="385"/>
      <c r="BG129" s="385"/>
      <c r="BH129" s="385"/>
      <c r="BI129" s="385"/>
      <c r="BJ129" s="385"/>
      <c r="BK129" s="385"/>
      <c r="BL129" s="385"/>
      <c r="BM129" s="385"/>
      <c r="BN129" s="385"/>
    </row>
    <row r="130" spans="1:66" s="387" customFormat="1" ht="63.75">
      <c r="A130" s="380" t="s">
        <v>107</v>
      </c>
      <c r="B130" s="388" t="s">
        <v>471</v>
      </c>
      <c r="C130" s="388" t="s">
        <v>472</v>
      </c>
      <c r="D130" s="388" t="s">
        <v>473</v>
      </c>
      <c r="E130" s="389">
        <v>1</v>
      </c>
      <c r="F130" s="389">
        <v>1</v>
      </c>
      <c r="G130" s="389">
        <v>1</v>
      </c>
      <c r="H130" s="389">
        <v>1</v>
      </c>
      <c r="I130" s="389">
        <v>1</v>
      </c>
      <c r="J130" s="389">
        <v>1</v>
      </c>
      <c r="K130" s="389">
        <v>1</v>
      </c>
      <c r="L130" s="389">
        <v>1</v>
      </c>
      <c r="M130" s="389">
        <v>1</v>
      </c>
      <c r="N130" s="389">
        <v>1</v>
      </c>
      <c r="O130" s="389">
        <v>1</v>
      </c>
      <c r="P130" s="389">
        <v>1</v>
      </c>
      <c r="Q130" s="382">
        <f t="shared" si="3"/>
        <v>12</v>
      </c>
      <c r="R130" s="395" t="s">
        <v>474</v>
      </c>
      <c r="S130" s="380"/>
      <c r="T130" s="380"/>
      <c r="U130" s="388"/>
      <c r="V130" s="390" t="s">
        <v>475</v>
      </c>
      <c r="W130" s="385"/>
      <c r="X130" s="386"/>
      <c r="Y130" s="386"/>
      <c r="Z130" s="386"/>
      <c r="AA130" s="386"/>
      <c r="AB130" s="386"/>
      <c r="AC130" s="386"/>
      <c r="AD130" s="386"/>
      <c r="AE130" s="386"/>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5"/>
      <c r="BC130" s="385"/>
      <c r="BD130" s="385"/>
      <c r="BE130" s="385"/>
      <c r="BF130" s="385"/>
      <c r="BG130" s="385"/>
      <c r="BH130" s="385"/>
      <c r="BI130" s="385"/>
      <c r="BJ130" s="385"/>
      <c r="BK130" s="385"/>
      <c r="BL130" s="385"/>
      <c r="BM130" s="385"/>
      <c r="BN130" s="385"/>
    </row>
    <row r="131" spans="1:66" s="387" customFormat="1" ht="63.75">
      <c r="A131" s="380" t="s">
        <v>107</v>
      </c>
      <c r="B131" s="388" t="s">
        <v>471</v>
      </c>
      <c r="C131" s="388" t="s">
        <v>476</v>
      </c>
      <c r="D131" s="380" t="s">
        <v>477</v>
      </c>
      <c r="E131" s="381">
        <v>1</v>
      </c>
      <c r="F131" s="381"/>
      <c r="G131" s="381"/>
      <c r="H131" s="381"/>
      <c r="I131" s="381"/>
      <c r="J131" s="381"/>
      <c r="K131" s="381"/>
      <c r="L131" s="381"/>
      <c r="M131" s="381"/>
      <c r="N131" s="381"/>
      <c r="O131" s="381"/>
      <c r="P131" s="381"/>
      <c r="Q131" s="382">
        <f t="shared" si="3"/>
        <v>1</v>
      </c>
      <c r="R131" s="394" t="s">
        <v>478</v>
      </c>
      <c r="S131" s="380"/>
      <c r="T131" s="380"/>
      <c r="U131" s="380"/>
      <c r="V131" s="390" t="s">
        <v>475</v>
      </c>
      <c r="W131" s="385"/>
      <c r="X131" s="386"/>
      <c r="Y131" s="386"/>
      <c r="Z131" s="386"/>
      <c r="AA131" s="386"/>
      <c r="AB131" s="386"/>
      <c r="AC131" s="386"/>
      <c r="AD131" s="386"/>
      <c r="AE131" s="386"/>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c r="BN131" s="385"/>
    </row>
    <row r="132" spans="1:66" s="387" customFormat="1" ht="63.75">
      <c r="A132" s="380" t="s">
        <v>107</v>
      </c>
      <c r="B132" s="388" t="s">
        <v>471</v>
      </c>
      <c r="C132" s="388" t="s">
        <v>479</v>
      </c>
      <c r="D132" s="388" t="s">
        <v>480</v>
      </c>
      <c r="E132" s="389"/>
      <c r="F132" s="389">
        <v>1</v>
      </c>
      <c r="G132" s="389"/>
      <c r="H132" s="389"/>
      <c r="I132" s="389">
        <v>1</v>
      </c>
      <c r="J132" s="389"/>
      <c r="K132" s="389"/>
      <c r="L132" s="389">
        <v>1</v>
      </c>
      <c r="M132" s="389"/>
      <c r="N132" s="389"/>
      <c r="O132" s="389">
        <v>1</v>
      </c>
      <c r="P132" s="389"/>
      <c r="Q132" s="382">
        <f t="shared" si="3"/>
        <v>4</v>
      </c>
      <c r="R132" s="394" t="s">
        <v>83</v>
      </c>
      <c r="S132" s="380"/>
      <c r="T132" s="380"/>
      <c r="U132" s="388"/>
      <c r="V132" s="390" t="s">
        <v>475</v>
      </c>
      <c r="W132" s="385"/>
      <c r="X132" s="386"/>
      <c r="Y132" s="386"/>
      <c r="Z132" s="386"/>
      <c r="AA132" s="386"/>
      <c r="AB132" s="386"/>
      <c r="AC132" s="386"/>
      <c r="AD132" s="386"/>
      <c r="AE132" s="386"/>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5"/>
      <c r="BA132" s="385"/>
      <c r="BB132" s="385"/>
      <c r="BC132" s="385"/>
      <c r="BD132" s="385"/>
      <c r="BE132" s="385"/>
      <c r="BF132" s="385"/>
      <c r="BG132" s="385"/>
      <c r="BH132" s="385"/>
      <c r="BI132" s="385"/>
      <c r="BJ132" s="385"/>
      <c r="BK132" s="385"/>
      <c r="BL132" s="385"/>
      <c r="BM132" s="385"/>
      <c r="BN132" s="385"/>
    </row>
    <row r="133" spans="1:66" s="387" customFormat="1" ht="63.75">
      <c r="A133" s="380" t="s">
        <v>107</v>
      </c>
      <c r="B133" s="388" t="s">
        <v>471</v>
      </c>
      <c r="C133" s="388" t="s">
        <v>481</v>
      </c>
      <c r="D133" s="380" t="s">
        <v>482</v>
      </c>
      <c r="E133" s="381">
        <v>1</v>
      </c>
      <c r="F133" s="381">
        <v>1</v>
      </c>
      <c r="G133" s="381">
        <v>1</v>
      </c>
      <c r="H133" s="381">
        <v>1</v>
      </c>
      <c r="I133" s="381">
        <v>1</v>
      </c>
      <c r="J133" s="381">
        <v>1</v>
      </c>
      <c r="K133" s="381">
        <v>1</v>
      </c>
      <c r="L133" s="381">
        <v>1</v>
      </c>
      <c r="M133" s="381">
        <v>1</v>
      </c>
      <c r="N133" s="381">
        <v>1</v>
      </c>
      <c r="O133" s="381">
        <v>1</v>
      </c>
      <c r="P133" s="381">
        <v>1</v>
      </c>
      <c r="Q133" s="382">
        <f t="shared" si="3"/>
        <v>12</v>
      </c>
      <c r="R133" s="394" t="s">
        <v>83</v>
      </c>
      <c r="S133" s="380"/>
      <c r="T133" s="380"/>
      <c r="U133" s="380"/>
      <c r="V133" s="390" t="s">
        <v>475</v>
      </c>
      <c r="W133" s="385"/>
      <c r="X133" s="386"/>
      <c r="Y133" s="386"/>
      <c r="Z133" s="386"/>
      <c r="AA133" s="386"/>
      <c r="AB133" s="386"/>
      <c r="AC133" s="386"/>
      <c r="AD133" s="386"/>
      <c r="AE133" s="386"/>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5"/>
      <c r="BA133" s="385"/>
      <c r="BB133" s="385"/>
      <c r="BC133" s="385"/>
      <c r="BD133" s="385"/>
      <c r="BE133" s="385"/>
      <c r="BF133" s="385"/>
      <c r="BG133" s="385"/>
      <c r="BH133" s="385"/>
      <c r="BI133" s="385"/>
      <c r="BJ133" s="385"/>
      <c r="BK133" s="385"/>
      <c r="BL133" s="385"/>
      <c r="BM133" s="385"/>
      <c r="BN133" s="385"/>
    </row>
    <row r="134" spans="1:66" s="387" customFormat="1" ht="63.75">
      <c r="A134" s="380" t="s">
        <v>107</v>
      </c>
      <c r="B134" s="388" t="s">
        <v>471</v>
      </c>
      <c r="C134" s="388" t="s">
        <v>483</v>
      </c>
      <c r="D134" s="388" t="s">
        <v>484</v>
      </c>
      <c r="E134" s="389">
        <v>1</v>
      </c>
      <c r="F134" s="389">
        <v>1</v>
      </c>
      <c r="G134" s="389">
        <v>1</v>
      </c>
      <c r="H134" s="389">
        <v>1</v>
      </c>
      <c r="I134" s="389">
        <v>1</v>
      </c>
      <c r="J134" s="389">
        <v>1</v>
      </c>
      <c r="K134" s="389">
        <v>1</v>
      </c>
      <c r="L134" s="389">
        <v>1</v>
      </c>
      <c r="M134" s="389">
        <v>1</v>
      </c>
      <c r="N134" s="389">
        <v>1</v>
      </c>
      <c r="O134" s="389">
        <v>1</v>
      </c>
      <c r="P134" s="389">
        <v>1</v>
      </c>
      <c r="Q134" s="382">
        <f t="shared" si="3"/>
        <v>12</v>
      </c>
      <c r="R134" s="394" t="s">
        <v>83</v>
      </c>
      <c r="S134" s="380"/>
      <c r="T134" s="380"/>
      <c r="U134" s="388" t="s">
        <v>485</v>
      </c>
      <c r="V134" s="390" t="s">
        <v>475</v>
      </c>
      <c r="W134" s="385"/>
      <c r="X134" s="386"/>
      <c r="Y134" s="386"/>
      <c r="Z134" s="386"/>
      <c r="AA134" s="386"/>
      <c r="AB134" s="386"/>
      <c r="AC134" s="386"/>
      <c r="AD134" s="386"/>
      <c r="AE134" s="386"/>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c r="BN134" s="385"/>
    </row>
    <row r="135" spans="1:66" s="387" customFormat="1" ht="63.75">
      <c r="A135" s="380" t="s">
        <v>107</v>
      </c>
      <c r="B135" s="388" t="s">
        <v>471</v>
      </c>
      <c r="C135" s="388" t="s">
        <v>486</v>
      </c>
      <c r="D135" s="380" t="s">
        <v>487</v>
      </c>
      <c r="E135" s="381"/>
      <c r="F135" s="381"/>
      <c r="G135" s="381">
        <v>1</v>
      </c>
      <c r="H135" s="381"/>
      <c r="I135" s="381"/>
      <c r="J135" s="381">
        <v>1</v>
      </c>
      <c r="K135" s="381"/>
      <c r="L135" s="381"/>
      <c r="M135" s="381">
        <v>1</v>
      </c>
      <c r="N135" s="381"/>
      <c r="O135" s="381"/>
      <c r="P135" s="381">
        <v>1</v>
      </c>
      <c r="Q135" s="382">
        <f t="shared" si="3"/>
        <v>4</v>
      </c>
      <c r="R135" s="394" t="s">
        <v>83</v>
      </c>
      <c r="S135" s="380"/>
      <c r="T135" s="380"/>
      <c r="U135" s="380" t="s">
        <v>488</v>
      </c>
      <c r="V135" s="390" t="s">
        <v>475</v>
      </c>
      <c r="W135" s="385"/>
      <c r="X135" s="386"/>
      <c r="Y135" s="386"/>
      <c r="Z135" s="386"/>
      <c r="AA135" s="386"/>
      <c r="AB135" s="386"/>
      <c r="AC135" s="386"/>
      <c r="AD135" s="386"/>
      <c r="AE135" s="386"/>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c r="BN135" s="385"/>
    </row>
    <row r="136" spans="1:66" s="379" customFormat="1">
      <c r="A136" s="396"/>
      <c r="B136" s="397"/>
      <c r="C136" s="397"/>
      <c r="D136" s="398"/>
      <c r="E136" s="399">
        <f>SUM(E9:E135)</f>
        <v>27</v>
      </c>
      <c r="F136" s="399">
        <f>SUM(F9:F135)</f>
        <v>29</v>
      </c>
      <c r="G136" s="399">
        <f>SUM(G9:G135)</f>
        <v>51</v>
      </c>
      <c r="H136" s="399">
        <f>SUM(H9:H135)</f>
        <v>40</v>
      </c>
      <c r="I136" s="399">
        <f>SUM(I9:I135)</f>
        <v>33</v>
      </c>
      <c r="J136" s="399">
        <f>SUM(J9:J135)</f>
        <v>59</v>
      </c>
      <c r="K136" s="399">
        <f>SUM(K9:K135)</f>
        <v>34</v>
      </c>
      <c r="L136" s="399">
        <f>SUM(L9:L135)</f>
        <v>36</v>
      </c>
      <c r="M136" s="399">
        <f>SUM(M9:M135)</f>
        <v>62</v>
      </c>
      <c r="N136" s="399">
        <f>SUM(N9:N135)</f>
        <v>32</v>
      </c>
      <c r="O136" s="399">
        <f>SUM(O9:O135)</f>
        <v>35</v>
      </c>
      <c r="P136" s="399">
        <f>SUM(P9:P135)</f>
        <v>51</v>
      </c>
      <c r="Q136" s="399">
        <f>SUM(Q9:Q135)</f>
        <v>489</v>
      </c>
      <c r="R136" s="396"/>
      <c r="S136" s="396"/>
      <c r="T136" s="396"/>
      <c r="U136" s="400"/>
      <c r="V136" s="401"/>
      <c r="W136" s="376"/>
      <c r="X136" s="377"/>
      <c r="Y136" s="377"/>
      <c r="Z136" s="377"/>
      <c r="AA136" s="377"/>
      <c r="AB136" s="377"/>
      <c r="AC136" s="378"/>
      <c r="AD136" s="377"/>
      <c r="AE136" s="377"/>
      <c r="AF136" s="376"/>
      <c r="AG136" s="376"/>
      <c r="AH136" s="376"/>
      <c r="AI136" s="376"/>
      <c r="AJ136" s="376"/>
      <c r="AK136" s="376"/>
      <c r="AL136" s="376"/>
      <c r="AM136" s="376"/>
      <c r="AN136" s="376"/>
      <c r="AO136" s="376"/>
      <c r="AP136" s="376"/>
      <c r="AQ136" s="376"/>
      <c r="AR136" s="376"/>
      <c r="AS136" s="376"/>
      <c r="AT136" s="376"/>
      <c r="AU136" s="376"/>
      <c r="AV136" s="376"/>
      <c r="AW136" s="376"/>
      <c r="AX136" s="376"/>
      <c r="AY136" s="376"/>
      <c r="AZ136" s="376"/>
      <c r="BA136" s="376"/>
      <c r="BB136" s="376"/>
      <c r="BC136" s="376"/>
      <c r="BD136" s="376"/>
      <c r="BE136" s="376"/>
      <c r="BF136" s="376"/>
      <c r="BG136" s="376"/>
      <c r="BH136" s="376"/>
      <c r="BI136" s="376"/>
      <c r="BJ136" s="376"/>
      <c r="BK136" s="376"/>
      <c r="BL136" s="376"/>
      <c r="BM136" s="376"/>
      <c r="BN136" s="376"/>
    </row>
    <row r="137" spans="1:66" s="379" customFormat="1">
      <c r="M137" s="402"/>
      <c r="N137" s="403"/>
      <c r="O137" s="377"/>
      <c r="P137" s="377"/>
      <c r="Q137" s="377"/>
      <c r="R137" s="377"/>
      <c r="S137" s="377"/>
      <c r="T137" s="377"/>
      <c r="U137" s="377"/>
      <c r="V137" s="404"/>
      <c r="W137" s="376"/>
      <c r="X137" s="377"/>
      <c r="Y137" s="377"/>
      <c r="Z137" s="377"/>
      <c r="AA137" s="377"/>
      <c r="AB137" s="377"/>
      <c r="AC137" s="378"/>
      <c r="AD137" s="377"/>
      <c r="AE137" s="377"/>
      <c r="AF137" s="376"/>
      <c r="AG137" s="376"/>
      <c r="AH137" s="376"/>
      <c r="AI137" s="376"/>
      <c r="AJ137" s="376"/>
      <c r="AK137" s="376"/>
      <c r="AL137" s="376"/>
      <c r="AM137" s="376"/>
      <c r="AN137" s="376"/>
      <c r="AO137" s="376"/>
      <c r="AP137" s="376"/>
      <c r="AQ137" s="376"/>
      <c r="AR137" s="376"/>
      <c r="AS137" s="376"/>
      <c r="AT137" s="376"/>
      <c r="AU137" s="376"/>
      <c r="AV137" s="376"/>
      <c r="AW137" s="376"/>
      <c r="AX137" s="376"/>
      <c r="AY137" s="376"/>
      <c r="AZ137" s="376"/>
      <c r="BA137" s="376"/>
      <c r="BB137" s="376"/>
      <c r="BC137" s="376"/>
      <c r="BD137" s="376"/>
      <c r="BE137" s="376"/>
      <c r="BF137" s="376"/>
      <c r="BG137" s="376"/>
      <c r="BH137" s="376"/>
      <c r="BI137" s="376"/>
      <c r="BJ137" s="376"/>
      <c r="BK137" s="376"/>
      <c r="BL137" s="376"/>
      <c r="BM137" s="376"/>
      <c r="BN137" s="376"/>
    </row>
    <row r="138" spans="1:66" s="379" customFormat="1">
      <c r="M138" s="402"/>
      <c r="N138" s="403"/>
      <c r="O138" s="377"/>
      <c r="P138" s="377"/>
      <c r="Q138" s="377"/>
      <c r="R138" s="377"/>
      <c r="S138" s="377"/>
      <c r="T138" s="377"/>
      <c r="U138" s="377"/>
      <c r="V138" s="404"/>
      <c r="W138" s="376"/>
      <c r="X138" s="377"/>
      <c r="Y138" s="377"/>
      <c r="Z138" s="377"/>
      <c r="AA138" s="377"/>
      <c r="AB138" s="377"/>
      <c r="AC138" s="378"/>
      <c r="AD138" s="377"/>
      <c r="AE138" s="377"/>
      <c r="AF138" s="376"/>
      <c r="AG138" s="376"/>
      <c r="AH138" s="376"/>
      <c r="AI138" s="376"/>
      <c r="AJ138" s="376"/>
      <c r="AK138" s="376"/>
      <c r="AL138" s="376"/>
      <c r="AM138" s="376"/>
      <c r="AN138" s="376"/>
      <c r="AO138" s="376"/>
      <c r="AP138" s="376"/>
      <c r="AQ138" s="376"/>
      <c r="AR138" s="376"/>
      <c r="AS138" s="376"/>
      <c r="AT138" s="376"/>
      <c r="AU138" s="376"/>
      <c r="AV138" s="376"/>
      <c r="AW138" s="376"/>
      <c r="AX138" s="376"/>
      <c r="AY138" s="376"/>
      <c r="AZ138" s="376"/>
      <c r="BA138" s="376"/>
      <c r="BB138" s="376"/>
      <c r="BC138" s="376"/>
      <c r="BD138" s="376"/>
      <c r="BE138" s="376"/>
      <c r="BF138" s="376"/>
      <c r="BG138" s="376"/>
      <c r="BH138" s="376"/>
      <c r="BI138" s="376"/>
      <c r="BJ138" s="376"/>
      <c r="BK138" s="376"/>
      <c r="BL138" s="376"/>
      <c r="BM138" s="376"/>
      <c r="BN138" s="376"/>
    </row>
    <row r="139" spans="1:66" s="379" customFormat="1">
      <c r="M139" s="402"/>
      <c r="N139" s="403"/>
      <c r="O139" s="377"/>
      <c r="P139" s="377"/>
      <c r="Q139" s="377"/>
      <c r="R139" s="377"/>
      <c r="S139" s="377"/>
      <c r="T139" s="377"/>
      <c r="U139" s="377"/>
      <c r="V139" s="404"/>
      <c r="W139" s="376"/>
      <c r="X139" s="377"/>
      <c r="Y139" s="377"/>
      <c r="Z139" s="377"/>
      <c r="AA139" s="377"/>
      <c r="AB139" s="377"/>
      <c r="AC139" s="378"/>
      <c r="AD139" s="377"/>
      <c r="AE139" s="377"/>
      <c r="AF139" s="376"/>
      <c r="AG139" s="376"/>
      <c r="AH139" s="376"/>
      <c r="AI139" s="376"/>
      <c r="AJ139" s="376"/>
      <c r="AK139" s="376"/>
      <c r="AL139" s="376"/>
      <c r="AM139" s="376"/>
      <c r="AN139" s="376"/>
      <c r="AO139" s="376"/>
      <c r="AP139" s="376"/>
      <c r="AQ139" s="376"/>
      <c r="AR139" s="376"/>
      <c r="AS139" s="376"/>
      <c r="AT139" s="376"/>
      <c r="AU139" s="376"/>
      <c r="AV139" s="376"/>
      <c r="AW139" s="376"/>
      <c r="AX139" s="376"/>
      <c r="AY139" s="376"/>
      <c r="AZ139" s="376"/>
      <c r="BA139" s="376"/>
      <c r="BB139" s="376"/>
      <c r="BC139" s="376"/>
      <c r="BD139" s="376"/>
      <c r="BE139" s="376"/>
      <c r="BF139" s="376"/>
      <c r="BG139" s="376"/>
      <c r="BH139" s="376"/>
      <c r="BI139" s="376"/>
      <c r="BJ139" s="376"/>
      <c r="BK139" s="376"/>
      <c r="BL139" s="376"/>
      <c r="BM139" s="376"/>
      <c r="BN139" s="376"/>
    </row>
    <row r="140" spans="1:66" s="379" customFormat="1">
      <c r="M140" s="402"/>
      <c r="N140" s="403"/>
      <c r="O140" s="377"/>
      <c r="P140" s="377"/>
      <c r="Q140" s="377"/>
      <c r="R140" s="377"/>
      <c r="S140" s="377"/>
      <c r="T140" s="377"/>
      <c r="U140" s="377"/>
      <c r="V140" s="404"/>
      <c r="W140" s="376"/>
      <c r="X140" s="377"/>
      <c r="Y140" s="377"/>
      <c r="Z140" s="377"/>
      <c r="AA140" s="377"/>
      <c r="AB140" s="377"/>
      <c r="AC140" s="378"/>
      <c r="AD140" s="377"/>
      <c r="AE140" s="377"/>
      <c r="AF140" s="376"/>
      <c r="AG140" s="376"/>
      <c r="AH140" s="376"/>
      <c r="AI140" s="376"/>
      <c r="AJ140" s="376"/>
      <c r="AK140" s="376"/>
      <c r="AL140" s="376"/>
      <c r="AM140" s="376"/>
      <c r="AN140" s="376"/>
      <c r="AO140" s="376"/>
      <c r="AP140" s="376"/>
      <c r="AQ140" s="376"/>
      <c r="AR140" s="376"/>
      <c r="AS140" s="376"/>
      <c r="AT140" s="376"/>
      <c r="AU140" s="376"/>
      <c r="AV140" s="376"/>
      <c r="AW140" s="376"/>
      <c r="AX140" s="376"/>
      <c r="AY140" s="376"/>
      <c r="AZ140" s="376"/>
      <c r="BA140" s="376"/>
      <c r="BB140" s="376"/>
      <c r="BC140" s="376"/>
      <c r="BD140" s="376"/>
      <c r="BE140" s="376"/>
      <c r="BF140" s="376"/>
      <c r="BG140" s="376"/>
      <c r="BH140" s="376"/>
      <c r="BI140" s="376"/>
      <c r="BJ140" s="376"/>
      <c r="BK140" s="376"/>
      <c r="BL140" s="376"/>
      <c r="BM140" s="376"/>
      <c r="BN140" s="376"/>
    </row>
    <row r="141" spans="1:66" s="379" customFormat="1">
      <c r="M141" s="402"/>
      <c r="N141" s="403"/>
      <c r="O141" s="377"/>
      <c r="P141" s="377"/>
      <c r="Q141" s="377"/>
      <c r="R141" s="377"/>
      <c r="S141" s="377"/>
      <c r="T141" s="377"/>
      <c r="U141" s="377"/>
      <c r="V141" s="404"/>
      <c r="W141" s="376"/>
      <c r="X141" s="377"/>
      <c r="Y141" s="377"/>
      <c r="Z141" s="377"/>
      <c r="AA141" s="377"/>
      <c r="AB141" s="377"/>
      <c r="AC141" s="378"/>
      <c r="AD141" s="377"/>
      <c r="AE141" s="377"/>
      <c r="AF141" s="376"/>
      <c r="AG141" s="376"/>
      <c r="AH141" s="376"/>
      <c r="AI141" s="376"/>
      <c r="AJ141" s="376"/>
      <c r="AK141" s="376"/>
      <c r="AL141" s="376"/>
      <c r="AM141" s="376"/>
      <c r="AN141" s="376"/>
      <c r="AO141" s="376"/>
      <c r="AP141" s="376"/>
      <c r="AQ141" s="376"/>
      <c r="AR141" s="376"/>
      <c r="AS141" s="376"/>
      <c r="AT141" s="376"/>
      <c r="AU141" s="376"/>
      <c r="AV141" s="376"/>
      <c r="AW141" s="376"/>
      <c r="AX141" s="376"/>
      <c r="AY141" s="376"/>
      <c r="AZ141" s="376"/>
      <c r="BA141" s="376"/>
      <c r="BB141" s="376"/>
      <c r="BC141" s="376"/>
      <c r="BD141" s="376"/>
      <c r="BE141" s="376"/>
      <c r="BF141" s="376"/>
      <c r="BG141" s="376"/>
      <c r="BH141" s="376"/>
      <c r="BI141" s="376"/>
      <c r="BJ141" s="376"/>
      <c r="BK141" s="376"/>
      <c r="BL141" s="376"/>
      <c r="BM141" s="376"/>
      <c r="BN141" s="376"/>
    </row>
    <row r="142" spans="1:66" s="379" customFormat="1">
      <c r="M142" s="402"/>
      <c r="N142" s="403"/>
      <c r="O142" s="377"/>
      <c r="P142" s="377"/>
      <c r="Q142" s="377"/>
      <c r="R142" s="377"/>
      <c r="S142" s="377"/>
      <c r="T142" s="377"/>
      <c r="U142" s="377"/>
      <c r="V142" s="404"/>
      <c r="W142" s="376"/>
      <c r="X142" s="377"/>
      <c r="Y142" s="377"/>
      <c r="Z142" s="377"/>
      <c r="AA142" s="377"/>
      <c r="AB142" s="377"/>
      <c r="AC142" s="378"/>
      <c r="AD142" s="377"/>
      <c r="AE142" s="377"/>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row>
    <row r="143" spans="1:66" s="379" customFormat="1">
      <c r="M143" s="402"/>
      <c r="N143" s="403"/>
      <c r="O143" s="377"/>
      <c r="P143" s="377"/>
      <c r="Q143" s="377"/>
      <c r="R143" s="377"/>
      <c r="S143" s="377"/>
      <c r="T143" s="377"/>
      <c r="U143" s="377"/>
      <c r="V143" s="404"/>
      <c r="W143" s="376"/>
      <c r="X143" s="377"/>
      <c r="Y143" s="377"/>
      <c r="Z143" s="377"/>
      <c r="AA143" s="377"/>
      <c r="AB143" s="377"/>
      <c r="AC143" s="378"/>
      <c r="AD143" s="377"/>
      <c r="AE143" s="377"/>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row>
    <row r="144" spans="1:66" s="379" customFormat="1">
      <c r="M144" s="402"/>
      <c r="N144" s="403"/>
      <c r="O144" s="377"/>
      <c r="P144" s="377"/>
      <c r="Q144" s="377"/>
      <c r="R144" s="377"/>
      <c r="S144" s="377"/>
      <c r="T144" s="377"/>
      <c r="U144" s="377"/>
      <c r="V144" s="404"/>
      <c r="W144" s="376"/>
      <c r="X144" s="377"/>
      <c r="Y144" s="377"/>
      <c r="Z144" s="377"/>
      <c r="AA144" s="377"/>
      <c r="AB144" s="377"/>
      <c r="AC144" s="378"/>
      <c r="AD144" s="377"/>
      <c r="AE144" s="377"/>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row>
    <row r="145" spans="11:66" s="379" customFormat="1">
      <c r="M145" s="402"/>
      <c r="N145" s="403"/>
      <c r="O145" s="377"/>
      <c r="P145" s="377"/>
      <c r="Q145" s="377"/>
      <c r="R145" s="377"/>
      <c r="S145" s="377"/>
      <c r="T145" s="377"/>
      <c r="U145" s="377"/>
      <c r="V145" s="404"/>
      <c r="W145" s="376"/>
      <c r="X145" s="377"/>
      <c r="Y145" s="377"/>
      <c r="Z145" s="377"/>
      <c r="AA145" s="377"/>
      <c r="AB145" s="377"/>
      <c r="AC145" s="378"/>
      <c r="AD145" s="377"/>
      <c r="AE145" s="377"/>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row>
    <row r="146" spans="11:66" s="379" customFormat="1">
      <c r="M146" s="402"/>
      <c r="N146" s="403"/>
      <c r="O146" s="377"/>
      <c r="P146" s="377"/>
      <c r="Q146" s="377"/>
      <c r="R146" s="377"/>
      <c r="S146" s="377"/>
      <c r="T146" s="377"/>
      <c r="U146" s="377"/>
      <c r="V146" s="404"/>
      <c r="W146" s="376"/>
      <c r="X146" s="377"/>
      <c r="Y146" s="377"/>
      <c r="Z146" s="377"/>
      <c r="AA146" s="377"/>
      <c r="AB146" s="377"/>
      <c r="AC146" s="378"/>
      <c r="AD146" s="377"/>
      <c r="AE146" s="377"/>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row>
    <row r="147" spans="11:66" s="379" customFormat="1">
      <c r="M147" s="402"/>
      <c r="N147" s="403"/>
      <c r="O147" s="377"/>
      <c r="P147" s="377"/>
      <c r="Q147" s="377"/>
      <c r="R147" s="377"/>
      <c r="S147" s="377"/>
      <c r="T147" s="377"/>
      <c r="U147" s="377"/>
      <c r="V147" s="404"/>
      <c r="W147" s="376"/>
      <c r="X147" s="377"/>
      <c r="Y147" s="377"/>
      <c r="Z147" s="377"/>
      <c r="AA147" s="377"/>
      <c r="AB147" s="377"/>
      <c r="AC147" s="378"/>
      <c r="AD147" s="377"/>
      <c r="AE147" s="377"/>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row>
    <row r="148" spans="11:66" s="370" customFormat="1">
      <c r="K148" s="374"/>
      <c r="L148" s="363"/>
      <c r="M148" s="364"/>
      <c r="N148" s="364"/>
      <c r="O148" s="364"/>
      <c r="P148" s="364"/>
      <c r="Q148" s="364"/>
      <c r="R148" s="364"/>
      <c r="S148" s="364"/>
      <c r="T148" s="364"/>
      <c r="V148" s="371"/>
      <c r="W148" s="366"/>
      <c r="X148" s="364"/>
      <c r="Y148" s="364"/>
      <c r="Z148" s="364"/>
      <c r="AA148" s="364"/>
      <c r="AB148" s="364"/>
      <c r="AC148" s="364"/>
      <c r="AD148" s="364"/>
      <c r="AE148" s="364"/>
      <c r="AF148" s="366"/>
      <c r="AG148" s="366"/>
      <c r="AH148" s="366"/>
      <c r="AI148" s="366"/>
      <c r="AJ148" s="366"/>
      <c r="AK148" s="366"/>
      <c r="AL148" s="366"/>
      <c r="AM148" s="366"/>
      <c r="AN148" s="366"/>
      <c r="AO148" s="366"/>
      <c r="AP148" s="366"/>
      <c r="AQ148" s="366"/>
      <c r="AR148" s="366"/>
      <c r="AS148" s="366"/>
      <c r="AT148" s="366"/>
      <c r="AU148" s="366"/>
      <c r="AV148" s="366"/>
      <c r="AW148" s="366"/>
      <c r="AX148" s="366"/>
      <c r="AY148" s="366"/>
      <c r="AZ148" s="366"/>
      <c r="BA148" s="366"/>
      <c r="BB148" s="366"/>
      <c r="BC148" s="366"/>
      <c r="BD148" s="366"/>
      <c r="BE148" s="366"/>
      <c r="BF148" s="366"/>
      <c r="BG148" s="366"/>
      <c r="BH148" s="366"/>
      <c r="BI148" s="366"/>
      <c r="BJ148" s="366"/>
      <c r="BK148" s="366"/>
      <c r="BL148" s="366"/>
      <c r="BM148" s="366"/>
      <c r="BN148" s="366"/>
    </row>
    <row r="149" spans="11:66" s="370" customFormat="1">
      <c r="K149" s="374"/>
      <c r="L149" s="363"/>
      <c r="M149" s="364"/>
      <c r="N149" s="364"/>
      <c r="O149" s="364"/>
      <c r="P149" s="364"/>
      <c r="Q149" s="364"/>
      <c r="R149" s="364"/>
      <c r="S149" s="364"/>
      <c r="T149" s="364"/>
      <c r="V149" s="371"/>
      <c r="W149" s="366"/>
      <c r="X149" s="364"/>
      <c r="Y149" s="364"/>
      <c r="Z149" s="364"/>
      <c r="AA149" s="364"/>
      <c r="AB149" s="364"/>
      <c r="AC149" s="364"/>
      <c r="AD149" s="364"/>
      <c r="AE149" s="364"/>
      <c r="AF149" s="366"/>
      <c r="AG149" s="366"/>
      <c r="AH149" s="366"/>
      <c r="AI149" s="366"/>
      <c r="AJ149" s="366"/>
      <c r="AK149" s="366"/>
      <c r="AL149" s="366"/>
      <c r="AM149" s="366"/>
      <c r="AN149" s="366"/>
      <c r="AO149" s="366"/>
      <c r="AP149" s="366"/>
      <c r="AQ149" s="366"/>
      <c r="AR149" s="366"/>
      <c r="AS149" s="366"/>
      <c r="AT149" s="366"/>
      <c r="AU149" s="366"/>
      <c r="AV149" s="366"/>
      <c r="AW149" s="366"/>
      <c r="AX149" s="366"/>
      <c r="AY149" s="366"/>
      <c r="AZ149" s="366"/>
      <c r="BA149" s="366"/>
      <c r="BB149" s="366"/>
      <c r="BC149" s="366"/>
      <c r="BD149" s="366"/>
      <c r="BE149" s="366"/>
      <c r="BF149" s="366"/>
      <c r="BG149" s="366"/>
      <c r="BH149" s="366"/>
      <c r="BI149" s="366"/>
      <c r="BJ149" s="366"/>
      <c r="BK149" s="366"/>
      <c r="BL149" s="366"/>
      <c r="BM149" s="366"/>
      <c r="BN149" s="366"/>
    </row>
    <row r="150" spans="11:66" s="370" customFormat="1">
      <c r="K150" s="374"/>
      <c r="L150" s="363"/>
      <c r="M150" s="364"/>
      <c r="N150" s="364"/>
      <c r="O150" s="364"/>
      <c r="P150" s="364"/>
      <c r="Q150" s="364"/>
      <c r="R150" s="364"/>
      <c r="S150" s="364"/>
      <c r="T150" s="364"/>
      <c r="V150" s="371"/>
      <c r="W150" s="366"/>
      <c r="X150" s="364"/>
      <c r="Y150" s="364"/>
      <c r="Z150" s="364"/>
      <c r="AA150" s="364"/>
      <c r="AB150" s="364"/>
      <c r="AC150" s="364"/>
      <c r="AD150" s="364"/>
      <c r="AE150" s="364"/>
      <c r="AF150" s="366"/>
      <c r="AG150" s="366"/>
      <c r="AH150" s="366"/>
      <c r="AI150" s="366"/>
      <c r="AJ150" s="366"/>
      <c r="AK150" s="366"/>
      <c r="AL150" s="366"/>
      <c r="AM150" s="366"/>
      <c r="AN150" s="366"/>
      <c r="AO150" s="366"/>
      <c r="AP150" s="366"/>
      <c r="AQ150" s="366"/>
      <c r="AR150" s="366"/>
      <c r="AS150" s="366"/>
      <c r="AT150" s="366"/>
      <c r="AU150" s="366"/>
      <c r="AV150" s="366"/>
      <c r="AW150" s="366"/>
      <c r="AX150" s="366"/>
      <c r="AY150" s="366"/>
      <c r="AZ150" s="366"/>
      <c r="BA150" s="366"/>
      <c r="BB150" s="366"/>
      <c r="BC150" s="366"/>
      <c r="BD150" s="366"/>
      <c r="BE150" s="366"/>
      <c r="BF150" s="366"/>
      <c r="BG150" s="366"/>
      <c r="BH150" s="366"/>
      <c r="BI150" s="366"/>
      <c r="BJ150" s="366"/>
      <c r="BK150" s="366"/>
      <c r="BL150" s="366"/>
      <c r="BM150" s="366"/>
      <c r="BN150" s="366"/>
    </row>
    <row r="151" spans="11:66" s="370" customFormat="1">
      <c r="K151" s="374"/>
      <c r="L151" s="363"/>
      <c r="M151" s="364"/>
      <c r="N151" s="364"/>
      <c r="O151" s="364"/>
      <c r="P151" s="364"/>
      <c r="Q151" s="364"/>
      <c r="R151" s="364"/>
      <c r="S151" s="364"/>
      <c r="T151" s="364"/>
      <c r="V151" s="371"/>
      <c r="W151" s="366"/>
      <c r="X151" s="364"/>
      <c r="Y151" s="364"/>
      <c r="Z151" s="364"/>
      <c r="AA151" s="364"/>
      <c r="AB151" s="364"/>
      <c r="AC151" s="364"/>
      <c r="AD151" s="364"/>
      <c r="AE151" s="364"/>
      <c r="AF151" s="366"/>
      <c r="AG151" s="366"/>
      <c r="AH151" s="366"/>
      <c r="AI151" s="366"/>
      <c r="AJ151" s="366"/>
      <c r="AK151" s="366"/>
      <c r="AL151" s="366"/>
      <c r="AM151" s="366"/>
      <c r="AN151" s="366"/>
      <c r="AO151" s="366"/>
      <c r="AP151" s="366"/>
      <c r="AQ151" s="366"/>
      <c r="AR151" s="366"/>
      <c r="AS151" s="366"/>
      <c r="AT151" s="366"/>
      <c r="AU151" s="366"/>
      <c r="AV151" s="366"/>
      <c r="AW151" s="366"/>
      <c r="AX151" s="366"/>
      <c r="AY151" s="366"/>
      <c r="AZ151" s="366"/>
      <c r="BA151" s="366"/>
      <c r="BB151" s="366"/>
      <c r="BC151" s="366"/>
      <c r="BD151" s="366"/>
      <c r="BE151" s="366"/>
      <c r="BF151" s="366"/>
      <c r="BG151" s="366"/>
      <c r="BH151" s="366"/>
      <c r="BI151" s="366"/>
      <c r="BJ151" s="366"/>
      <c r="BK151" s="366"/>
      <c r="BL151" s="366"/>
      <c r="BM151" s="366"/>
      <c r="BN151" s="366"/>
    </row>
    <row r="152" spans="11:66" s="370" customFormat="1">
      <c r="K152" s="374"/>
      <c r="L152" s="363"/>
      <c r="M152" s="364"/>
      <c r="N152" s="364"/>
      <c r="O152" s="364"/>
      <c r="P152" s="364"/>
      <c r="Q152" s="364"/>
      <c r="R152" s="364"/>
      <c r="S152" s="364"/>
      <c r="T152" s="364"/>
      <c r="V152" s="371"/>
      <c r="W152" s="366"/>
      <c r="X152" s="364"/>
      <c r="Y152" s="364"/>
      <c r="Z152" s="364"/>
      <c r="AA152" s="364"/>
      <c r="AB152" s="364"/>
      <c r="AC152" s="364"/>
      <c r="AD152" s="364"/>
      <c r="AE152" s="364"/>
      <c r="AF152" s="366"/>
      <c r="AG152" s="366"/>
      <c r="AH152" s="366"/>
      <c r="AI152" s="366"/>
      <c r="AJ152" s="366"/>
      <c r="AK152" s="366"/>
      <c r="AL152" s="366"/>
      <c r="AM152" s="366"/>
      <c r="AN152" s="366"/>
      <c r="AO152" s="366"/>
      <c r="AP152" s="366"/>
      <c r="AQ152" s="366"/>
      <c r="AR152" s="366"/>
      <c r="AS152" s="366"/>
      <c r="AT152" s="366"/>
      <c r="AU152" s="366"/>
      <c r="AV152" s="366"/>
      <c r="AW152" s="366"/>
      <c r="AX152" s="366"/>
      <c r="AY152" s="366"/>
      <c r="AZ152" s="366"/>
      <c r="BA152" s="366"/>
      <c r="BB152" s="366"/>
      <c r="BC152" s="366"/>
      <c r="BD152" s="366"/>
      <c r="BE152" s="366"/>
      <c r="BF152" s="366"/>
      <c r="BG152" s="366"/>
      <c r="BH152" s="366"/>
      <c r="BI152" s="366"/>
      <c r="BJ152" s="366"/>
      <c r="BK152" s="366"/>
      <c r="BL152" s="366"/>
      <c r="BM152" s="366"/>
      <c r="BN152" s="366"/>
    </row>
    <row r="153" spans="11:66" s="370" customFormat="1">
      <c r="K153" s="374"/>
      <c r="L153" s="363"/>
      <c r="M153" s="364"/>
      <c r="N153" s="364"/>
      <c r="O153" s="364"/>
      <c r="P153" s="364"/>
      <c r="Q153" s="364"/>
      <c r="R153" s="364"/>
      <c r="S153" s="364"/>
      <c r="T153" s="364"/>
      <c r="V153" s="371"/>
      <c r="W153" s="366"/>
      <c r="X153" s="364"/>
      <c r="Y153" s="364"/>
      <c r="Z153" s="364"/>
      <c r="AA153" s="364"/>
      <c r="AB153" s="364"/>
      <c r="AC153" s="364"/>
      <c r="AD153" s="364"/>
      <c r="AE153" s="364"/>
      <c r="AF153" s="366"/>
      <c r="AG153" s="366"/>
      <c r="AH153" s="366"/>
      <c r="AI153" s="366"/>
      <c r="AJ153" s="366"/>
      <c r="AK153" s="366"/>
      <c r="AL153" s="366"/>
      <c r="AM153" s="366"/>
      <c r="AN153" s="366"/>
      <c r="AO153" s="366"/>
      <c r="AP153" s="366"/>
      <c r="AQ153" s="366"/>
      <c r="AR153" s="366"/>
      <c r="AS153" s="366"/>
      <c r="AT153" s="366"/>
      <c r="AU153" s="366"/>
      <c r="AV153" s="366"/>
      <c r="AW153" s="366"/>
      <c r="AX153" s="366"/>
      <c r="AY153" s="366"/>
      <c r="AZ153" s="366"/>
      <c r="BA153" s="366"/>
      <c r="BB153" s="366"/>
      <c r="BC153" s="366"/>
      <c r="BD153" s="366"/>
      <c r="BE153" s="366"/>
      <c r="BF153" s="366"/>
      <c r="BG153" s="366"/>
      <c r="BH153" s="366"/>
      <c r="BI153" s="366"/>
      <c r="BJ153" s="366"/>
      <c r="BK153" s="366"/>
      <c r="BL153" s="366"/>
      <c r="BM153" s="366"/>
      <c r="BN153" s="366"/>
    </row>
    <row r="154" spans="11:66" s="370" customFormat="1">
      <c r="K154" s="374"/>
      <c r="L154" s="363"/>
      <c r="M154" s="364"/>
      <c r="N154" s="364"/>
      <c r="O154" s="364"/>
      <c r="P154" s="364"/>
      <c r="Q154" s="364"/>
      <c r="R154" s="364"/>
      <c r="S154" s="364"/>
      <c r="T154" s="364"/>
      <c r="V154" s="371"/>
      <c r="W154" s="366"/>
      <c r="X154" s="364"/>
      <c r="Y154" s="364"/>
      <c r="Z154" s="364"/>
      <c r="AA154" s="364"/>
      <c r="AB154" s="364"/>
      <c r="AC154" s="364"/>
      <c r="AD154" s="364"/>
      <c r="AE154" s="364"/>
      <c r="AF154" s="366"/>
      <c r="AG154" s="366"/>
      <c r="AH154" s="366"/>
      <c r="AI154" s="366"/>
      <c r="AJ154" s="366"/>
      <c r="AK154" s="366"/>
      <c r="AL154" s="366"/>
      <c r="AM154" s="366"/>
      <c r="AN154" s="366"/>
      <c r="AO154" s="366"/>
      <c r="AP154" s="366"/>
      <c r="AQ154" s="366"/>
      <c r="AR154" s="366"/>
      <c r="AS154" s="366"/>
      <c r="AT154" s="366"/>
      <c r="AU154" s="366"/>
      <c r="AV154" s="366"/>
      <c r="AW154" s="366"/>
      <c r="AX154" s="366"/>
      <c r="AY154" s="366"/>
      <c r="AZ154" s="366"/>
      <c r="BA154" s="366"/>
      <c r="BB154" s="366"/>
      <c r="BC154" s="366"/>
      <c r="BD154" s="366"/>
      <c r="BE154" s="366"/>
      <c r="BF154" s="366"/>
      <c r="BG154" s="366"/>
      <c r="BH154" s="366"/>
      <c r="BI154" s="366"/>
      <c r="BJ154" s="366"/>
      <c r="BK154" s="366"/>
      <c r="BL154" s="366"/>
      <c r="BM154" s="366"/>
      <c r="BN154" s="366"/>
    </row>
    <row r="155" spans="11:66" s="370" customFormat="1">
      <c r="K155" s="374"/>
      <c r="L155" s="363"/>
      <c r="M155" s="364"/>
      <c r="N155" s="364"/>
      <c r="O155" s="364"/>
      <c r="P155" s="364"/>
      <c r="Q155" s="364"/>
      <c r="R155" s="364"/>
      <c r="S155" s="364"/>
      <c r="T155" s="364"/>
      <c r="V155" s="371"/>
      <c r="W155" s="366"/>
      <c r="X155" s="364"/>
      <c r="Y155" s="364"/>
      <c r="Z155" s="364"/>
      <c r="AA155" s="364"/>
      <c r="AB155" s="364"/>
      <c r="AC155" s="364"/>
      <c r="AD155" s="364"/>
      <c r="AE155" s="364"/>
      <c r="AF155" s="366"/>
      <c r="AG155" s="366"/>
      <c r="AH155" s="366"/>
      <c r="AI155" s="366"/>
      <c r="AJ155" s="366"/>
      <c r="AK155" s="366"/>
      <c r="AL155" s="366"/>
      <c r="AM155" s="366"/>
      <c r="AN155" s="366"/>
      <c r="AO155" s="366"/>
      <c r="AP155" s="366"/>
      <c r="AQ155" s="366"/>
      <c r="AR155" s="366"/>
      <c r="AS155" s="366"/>
      <c r="AT155" s="366"/>
      <c r="AU155" s="366"/>
      <c r="AV155" s="366"/>
      <c r="AW155" s="366"/>
      <c r="AX155" s="366"/>
      <c r="AY155" s="366"/>
      <c r="AZ155" s="366"/>
      <c r="BA155" s="366"/>
      <c r="BB155" s="366"/>
      <c r="BC155" s="366"/>
      <c r="BD155" s="366"/>
      <c r="BE155" s="366"/>
      <c r="BF155" s="366"/>
      <c r="BG155" s="366"/>
      <c r="BH155" s="366"/>
      <c r="BI155" s="366"/>
      <c r="BJ155" s="366"/>
      <c r="BK155" s="366"/>
      <c r="BL155" s="366"/>
      <c r="BM155" s="366"/>
      <c r="BN155" s="366"/>
    </row>
    <row r="156" spans="11:66" s="370" customFormat="1">
      <c r="K156" s="374"/>
      <c r="L156" s="363"/>
      <c r="M156" s="364"/>
      <c r="N156" s="364"/>
      <c r="O156" s="364"/>
      <c r="P156" s="364"/>
      <c r="Q156" s="364"/>
      <c r="R156" s="364"/>
      <c r="S156" s="364"/>
      <c r="T156" s="364"/>
      <c r="V156" s="371"/>
      <c r="W156" s="366"/>
      <c r="X156" s="364"/>
      <c r="Y156" s="364"/>
      <c r="Z156" s="364"/>
      <c r="AA156" s="364"/>
      <c r="AB156" s="364"/>
      <c r="AC156" s="364"/>
      <c r="AD156" s="364"/>
      <c r="AE156" s="364"/>
      <c r="AF156" s="366"/>
      <c r="AG156" s="366"/>
      <c r="AH156" s="366"/>
      <c r="AI156" s="366"/>
      <c r="AJ156" s="366"/>
      <c r="AK156" s="366"/>
      <c r="AL156" s="366"/>
      <c r="AM156" s="366"/>
      <c r="AN156" s="366"/>
      <c r="AO156" s="366"/>
      <c r="AP156" s="366"/>
      <c r="AQ156" s="366"/>
      <c r="AR156" s="366"/>
      <c r="AS156" s="366"/>
      <c r="AT156" s="366"/>
      <c r="AU156" s="366"/>
      <c r="AV156" s="366"/>
      <c r="AW156" s="366"/>
      <c r="AX156" s="366"/>
      <c r="AY156" s="366"/>
      <c r="AZ156" s="366"/>
      <c r="BA156" s="366"/>
      <c r="BB156" s="366"/>
      <c r="BC156" s="366"/>
      <c r="BD156" s="366"/>
      <c r="BE156" s="366"/>
      <c r="BF156" s="366"/>
      <c r="BG156" s="366"/>
      <c r="BH156" s="366"/>
      <c r="BI156" s="366"/>
      <c r="BJ156" s="366"/>
      <c r="BK156" s="366"/>
      <c r="BL156" s="366"/>
      <c r="BM156" s="366"/>
      <c r="BN156" s="366"/>
    </row>
    <row r="157" spans="11:66" s="370" customFormat="1">
      <c r="K157" s="374"/>
      <c r="L157" s="363"/>
      <c r="M157" s="364"/>
      <c r="N157" s="364"/>
      <c r="O157" s="364"/>
      <c r="P157" s="364"/>
      <c r="Q157" s="364"/>
      <c r="R157" s="364"/>
      <c r="S157" s="364"/>
      <c r="T157" s="364"/>
      <c r="V157" s="371"/>
      <c r="W157" s="366"/>
      <c r="X157" s="364"/>
      <c r="Y157" s="364"/>
      <c r="Z157" s="364"/>
      <c r="AA157" s="364"/>
      <c r="AB157" s="364"/>
      <c r="AC157" s="364"/>
      <c r="AD157" s="364"/>
      <c r="AE157" s="364"/>
      <c r="AF157" s="366"/>
      <c r="AG157" s="366"/>
      <c r="AH157" s="366"/>
      <c r="AI157" s="366"/>
      <c r="AJ157" s="366"/>
      <c r="AK157" s="366"/>
      <c r="AL157" s="366"/>
      <c r="AM157" s="366"/>
      <c r="AN157" s="366"/>
      <c r="AO157" s="366"/>
      <c r="AP157" s="366"/>
      <c r="AQ157" s="366"/>
      <c r="AR157" s="366"/>
      <c r="AS157" s="366"/>
      <c r="AT157" s="366"/>
      <c r="AU157" s="366"/>
      <c r="AV157" s="366"/>
      <c r="AW157" s="366"/>
      <c r="AX157" s="366"/>
      <c r="AY157" s="366"/>
      <c r="AZ157" s="366"/>
      <c r="BA157" s="366"/>
      <c r="BB157" s="366"/>
      <c r="BC157" s="366"/>
      <c r="BD157" s="366"/>
      <c r="BE157" s="366"/>
      <c r="BF157" s="366"/>
      <c r="BG157" s="366"/>
      <c r="BH157" s="366"/>
      <c r="BI157" s="366"/>
      <c r="BJ157" s="366"/>
      <c r="BK157" s="366"/>
      <c r="BL157" s="366"/>
      <c r="BM157" s="366"/>
      <c r="BN157" s="366"/>
    </row>
    <row r="158" spans="11:66" s="370" customFormat="1">
      <c r="K158" s="374"/>
      <c r="L158" s="363"/>
      <c r="M158" s="364"/>
      <c r="N158" s="364"/>
      <c r="O158" s="364"/>
      <c r="P158" s="364"/>
      <c r="Q158" s="364"/>
      <c r="R158" s="364"/>
      <c r="S158" s="364"/>
      <c r="T158" s="364"/>
      <c r="V158" s="371"/>
      <c r="W158" s="366"/>
      <c r="X158" s="364"/>
      <c r="Y158" s="364"/>
      <c r="Z158" s="364"/>
      <c r="AA158" s="364"/>
      <c r="AB158" s="364"/>
      <c r="AC158" s="364"/>
      <c r="AD158" s="364"/>
      <c r="AE158" s="364"/>
      <c r="AF158" s="366"/>
      <c r="AG158" s="366"/>
      <c r="AH158" s="366"/>
      <c r="AI158" s="366"/>
      <c r="AJ158" s="366"/>
      <c r="AK158" s="366"/>
      <c r="AL158" s="366"/>
      <c r="AM158" s="366"/>
      <c r="AN158" s="366"/>
      <c r="AO158" s="366"/>
      <c r="AP158" s="366"/>
      <c r="AQ158" s="366"/>
      <c r="AR158" s="366"/>
      <c r="AS158" s="366"/>
      <c r="AT158" s="366"/>
      <c r="AU158" s="366"/>
      <c r="AV158" s="366"/>
      <c r="AW158" s="366"/>
      <c r="AX158" s="366"/>
      <c r="AY158" s="366"/>
      <c r="AZ158" s="366"/>
      <c r="BA158" s="366"/>
      <c r="BB158" s="366"/>
      <c r="BC158" s="366"/>
      <c r="BD158" s="366"/>
      <c r="BE158" s="366"/>
      <c r="BF158" s="366"/>
      <c r="BG158" s="366"/>
      <c r="BH158" s="366"/>
      <c r="BI158" s="366"/>
      <c r="BJ158" s="366"/>
      <c r="BK158" s="366"/>
      <c r="BL158" s="366"/>
      <c r="BM158" s="366"/>
      <c r="BN158" s="366"/>
    </row>
    <row r="159" spans="11:66" s="370" customFormat="1">
      <c r="K159" s="374"/>
      <c r="L159" s="363"/>
      <c r="M159" s="364"/>
      <c r="N159" s="364"/>
      <c r="O159" s="364"/>
      <c r="P159" s="364"/>
      <c r="Q159" s="364"/>
      <c r="R159" s="364"/>
      <c r="S159" s="364"/>
      <c r="T159" s="364"/>
      <c r="V159" s="371"/>
      <c r="W159" s="366"/>
      <c r="X159" s="364"/>
      <c r="Y159" s="364"/>
      <c r="Z159" s="364"/>
      <c r="AA159" s="364"/>
      <c r="AB159" s="364"/>
      <c r="AC159" s="364"/>
      <c r="AD159" s="364"/>
      <c r="AE159" s="364"/>
      <c r="AF159" s="366"/>
      <c r="AG159" s="366"/>
      <c r="AH159" s="366"/>
      <c r="AI159" s="366"/>
      <c r="AJ159" s="366"/>
      <c r="AK159" s="366"/>
      <c r="AL159" s="366"/>
      <c r="AM159" s="366"/>
      <c r="AN159" s="366"/>
      <c r="AO159" s="366"/>
      <c r="AP159" s="366"/>
      <c r="AQ159" s="366"/>
      <c r="AR159" s="366"/>
      <c r="AS159" s="366"/>
      <c r="AT159" s="366"/>
      <c r="AU159" s="366"/>
      <c r="AV159" s="366"/>
      <c r="AW159" s="366"/>
      <c r="AX159" s="366"/>
      <c r="AY159" s="366"/>
      <c r="AZ159" s="366"/>
      <c r="BA159" s="366"/>
      <c r="BB159" s="366"/>
      <c r="BC159" s="366"/>
      <c r="BD159" s="366"/>
      <c r="BE159" s="366"/>
      <c r="BF159" s="366"/>
      <c r="BG159" s="366"/>
      <c r="BH159" s="366"/>
      <c r="BI159" s="366"/>
      <c r="BJ159" s="366"/>
      <c r="BK159" s="366"/>
      <c r="BL159" s="366"/>
      <c r="BM159" s="366"/>
      <c r="BN159" s="366"/>
    </row>
    <row r="160" spans="11:66" s="370" customFormat="1">
      <c r="K160" s="374"/>
      <c r="L160" s="363"/>
      <c r="M160" s="364"/>
      <c r="N160" s="364"/>
      <c r="O160" s="364"/>
      <c r="P160" s="364"/>
      <c r="Q160" s="364"/>
      <c r="R160" s="364"/>
      <c r="S160" s="364"/>
      <c r="T160" s="364"/>
      <c r="V160" s="371"/>
      <c r="W160" s="366"/>
      <c r="X160" s="364"/>
      <c r="Y160" s="364"/>
      <c r="Z160" s="364"/>
      <c r="AA160" s="364"/>
      <c r="AB160" s="364"/>
      <c r="AC160" s="364"/>
      <c r="AD160" s="364"/>
      <c r="AE160" s="364"/>
      <c r="AF160" s="366"/>
      <c r="AG160" s="366"/>
      <c r="AH160" s="366"/>
      <c r="AI160" s="366"/>
      <c r="AJ160" s="366"/>
      <c r="AK160" s="366"/>
      <c r="AL160" s="366"/>
      <c r="AM160" s="366"/>
      <c r="AN160" s="366"/>
      <c r="AO160" s="366"/>
      <c r="AP160" s="366"/>
      <c r="AQ160" s="366"/>
      <c r="AR160" s="366"/>
      <c r="AS160" s="366"/>
      <c r="AT160" s="366"/>
      <c r="AU160" s="366"/>
      <c r="AV160" s="366"/>
      <c r="AW160" s="366"/>
      <c r="AX160" s="366"/>
      <c r="AY160" s="366"/>
      <c r="AZ160" s="366"/>
      <c r="BA160" s="366"/>
      <c r="BB160" s="366"/>
      <c r="BC160" s="366"/>
      <c r="BD160" s="366"/>
      <c r="BE160" s="366"/>
      <c r="BF160" s="366"/>
      <c r="BG160" s="366"/>
      <c r="BH160" s="366"/>
      <c r="BI160" s="366"/>
      <c r="BJ160" s="366"/>
      <c r="BK160" s="366"/>
      <c r="BL160" s="366"/>
      <c r="BM160" s="366"/>
      <c r="BN160" s="366"/>
    </row>
    <row r="161" spans="11:66" s="370" customFormat="1">
      <c r="K161" s="374"/>
      <c r="L161" s="363"/>
      <c r="M161" s="364"/>
      <c r="N161" s="364"/>
      <c r="O161" s="364"/>
      <c r="P161" s="364"/>
      <c r="Q161" s="364"/>
      <c r="R161" s="364"/>
      <c r="S161" s="364"/>
      <c r="T161" s="364"/>
      <c r="V161" s="371"/>
      <c r="W161" s="366"/>
      <c r="X161" s="364"/>
      <c r="Y161" s="364"/>
      <c r="Z161" s="364"/>
      <c r="AA161" s="364"/>
      <c r="AB161" s="364"/>
      <c r="AC161" s="364"/>
      <c r="AD161" s="364"/>
      <c r="AE161" s="364"/>
      <c r="AF161" s="366"/>
      <c r="AG161" s="366"/>
      <c r="AH161" s="366"/>
      <c r="AI161" s="366"/>
      <c r="AJ161" s="366"/>
      <c r="AK161" s="366"/>
      <c r="AL161" s="366"/>
      <c r="AM161" s="366"/>
      <c r="AN161" s="366"/>
      <c r="AO161" s="366"/>
      <c r="AP161" s="366"/>
      <c r="AQ161" s="366"/>
      <c r="AR161" s="366"/>
      <c r="AS161" s="366"/>
      <c r="AT161" s="366"/>
      <c r="AU161" s="366"/>
      <c r="AV161" s="366"/>
      <c r="AW161" s="366"/>
      <c r="AX161" s="366"/>
      <c r="AY161" s="366"/>
      <c r="AZ161" s="366"/>
      <c r="BA161" s="366"/>
      <c r="BB161" s="366"/>
      <c r="BC161" s="366"/>
      <c r="BD161" s="366"/>
      <c r="BE161" s="366"/>
      <c r="BF161" s="366"/>
      <c r="BG161" s="366"/>
      <c r="BH161" s="366"/>
      <c r="BI161" s="366"/>
      <c r="BJ161" s="366"/>
      <c r="BK161" s="366"/>
      <c r="BL161" s="366"/>
      <c r="BM161" s="366"/>
      <c r="BN161" s="366"/>
    </row>
    <row r="162" spans="11:66" s="370" customFormat="1">
      <c r="K162" s="374"/>
      <c r="L162" s="363"/>
      <c r="M162" s="364"/>
      <c r="N162" s="364"/>
      <c r="O162" s="364"/>
      <c r="P162" s="364"/>
      <c r="Q162" s="364"/>
      <c r="R162" s="364"/>
      <c r="S162" s="364"/>
      <c r="T162" s="364"/>
      <c r="V162" s="371"/>
      <c r="W162" s="366"/>
      <c r="X162" s="364"/>
      <c r="Y162" s="364"/>
      <c r="Z162" s="364"/>
      <c r="AA162" s="364"/>
      <c r="AB162" s="364"/>
      <c r="AC162" s="364"/>
      <c r="AD162" s="364"/>
      <c r="AE162" s="364"/>
      <c r="AF162" s="366"/>
      <c r="AG162" s="366"/>
      <c r="AH162" s="366"/>
      <c r="AI162" s="366"/>
      <c r="AJ162" s="366"/>
      <c r="AK162" s="366"/>
      <c r="AL162" s="366"/>
      <c r="AM162" s="366"/>
      <c r="AN162" s="366"/>
      <c r="AO162" s="366"/>
      <c r="AP162" s="366"/>
      <c r="AQ162" s="366"/>
      <c r="AR162" s="366"/>
      <c r="AS162" s="366"/>
      <c r="AT162" s="366"/>
      <c r="AU162" s="366"/>
      <c r="AV162" s="366"/>
      <c r="AW162" s="366"/>
      <c r="AX162" s="366"/>
      <c r="AY162" s="366"/>
      <c r="AZ162" s="366"/>
      <c r="BA162" s="366"/>
      <c r="BB162" s="366"/>
      <c r="BC162" s="366"/>
      <c r="BD162" s="366"/>
      <c r="BE162" s="366"/>
      <c r="BF162" s="366"/>
      <c r="BG162" s="366"/>
      <c r="BH162" s="366"/>
      <c r="BI162" s="366"/>
      <c r="BJ162" s="366"/>
      <c r="BK162" s="366"/>
      <c r="BL162" s="366"/>
      <c r="BM162" s="366"/>
      <c r="BN162" s="366"/>
    </row>
    <row r="163" spans="11:66" s="370" customFormat="1">
      <c r="K163" s="374"/>
      <c r="L163" s="363"/>
      <c r="M163" s="364"/>
      <c r="N163" s="364"/>
      <c r="O163" s="364"/>
      <c r="P163" s="364"/>
      <c r="Q163" s="364"/>
      <c r="R163" s="364"/>
      <c r="S163" s="364"/>
      <c r="T163" s="364"/>
      <c r="V163" s="371"/>
      <c r="W163" s="366"/>
      <c r="X163" s="364"/>
      <c r="Y163" s="364"/>
      <c r="Z163" s="364"/>
      <c r="AA163" s="364"/>
      <c r="AB163" s="364"/>
      <c r="AC163" s="364"/>
      <c r="AD163" s="364"/>
      <c r="AE163" s="364"/>
      <c r="AF163" s="366"/>
      <c r="AG163" s="366"/>
      <c r="AH163" s="366"/>
      <c r="AI163" s="366"/>
      <c r="AJ163" s="366"/>
      <c r="AK163" s="366"/>
      <c r="AL163" s="366"/>
      <c r="AM163" s="366"/>
      <c r="AN163" s="366"/>
      <c r="AO163" s="366"/>
      <c r="AP163" s="366"/>
      <c r="AQ163" s="366"/>
      <c r="AR163" s="366"/>
      <c r="AS163" s="366"/>
      <c r="AT163" s="366"/>
      <c r="AU163" s="366"/>
      <c r="AV163" s="366"/>
      <c r="AW163" s="366"/>
      <c r="AX163" s="366"/>
      <c r="AY163" s="366"/>
      <c r="AZ163" s="366"/>
      <c r="BA163" s="366"/>
      <c r="BB163" s="366"/>
      <c r="BC163" s="366"/>
      <c r="BD163" s="366"/>
      <c r="BE163" s="366"/>
      <c r="BF163" s="366"/>
      <c r="BG163" s="366"/>
      <c r="BH163" s="366"/>
      <c r="BI163" s="366"/>
      <c r="BJ163" s="366"/>
      <c r="BK163" s="366"/>
      <c r="BL163" s="366"/>
      <c r="BM163" s="366"/>
      <c r="BN163" s="366"/>
    </row>
    <row r="164" spans="11:66" s="370" customFormat="1">
      <c r="K164" s="374"/>
      <c r="L164" s="363"/>
      <c r="M164" s="364"/>
      <c r="N164" s="364"/>
      <c r="O164" s="364"/>
      <c r="P164" s="364"/>
      <c r="Q164" s="364"/>
      <c r="R164" s="364"/>
      <c r="S164" s="364"/>
      <c r="T164" s="364"/>
      <c r="V164" s="371"/>
      <c r="W164" s="366"/>
      <c r="X164" s="364"/>
      <c r="Y164" s="364"/>
      <c r="Z164" s="364"/>
      <c r="AA164" s="364"/>
      <c r="AB164" s="364"/>
      <c r="AC164" s="364"/>
      <c r="AD164" s="364"/>
      <c r="AE164" s="364"/>
      <c r="AF164" s="366"/>
      <c r="AG164" s="366"/>
      <c r="AH164" s="366"/>
      <c r="AI164" s="366"/>
      <c r="AJ164" s="366"/>
      <c r="AK164" s="366"/>
      <c r="AL164" s="366"/>
      <c r="AM164" s="366"/>
      <c r="AN164" s="366"/>
      <c r="AO164" s="366"/>
      <c r="AP164" s="366"/>
      <c r="AQ164" s="366"/>
      <c r="AR164" s="366"/>
      <c r="AS164" s="366"/>
      <c r="AT164" s="366"/>
      <c r="AU164" s="366"/>
      <c r="AV164" s="366"/>
      <c r="AW164" s="366"/>
      <c r="AX164" s="366"/>
      <c r="AY164" s="366"/>
      <c r="AZ164" s="366"/>
      <c r="BA164" s="366"/>
      <c r="BB164" s="366"/>
      <c r="BC164" s="366"/>
      <c r="BD164" s="366"/>
      <c r="BE164" s="366"/>
      <c r="BF164" s="366"/>
      <c r="BG164" s="366"/>
      <c r="BH164" s="366"/>
      <c r="BI164" s="366"/>
      <c r="BJ164" s="366"/>
      <c r="BK164" s="366"/>
      <c r="BL164" s="366"/>
      <c r="BM164" s="366"/>
      <c r="BN164" s="366"/>
    </row>
    <row r="165" spans="11:66" s="370" customFormat="1">
      <c r="K165" s="374"/>
      <c r="L165" s="363"/>
      <c r="M165" s="364"/>
      <c r="N165" s="364"/>
      <c r="O165" s="364"/>
      <c r="P165" s="364"/>
      <c r="Q165" s="364"/>
      <c r="R165" s="364"/>
      <c r="S165" s="364"/>
      <c r="T165" s="364"/>
      <c r="V165" s="371"/>
      <c r="W165" s="366"/>
      <c r="X165" s="364"/>
      <c r="Y165" s="364"/>
      <c r="Z165" s="364"/>
      <c r="AA165" s="364"/>
      <c r="AB165" s="364"/>
      <c r="AC165" s="364"/>
      <c r="AD165" s="364"/>
      <c r="AE165" s="364"/>
      <c r="AF165" s="366"/>
      <c r="AG165" s="366"/>
      <c r="AH165" s="366"/>
      <c r="AI165" s="366"/>
      <c r="AJ165" s="366"/>
      <c r="AK165" s="366"/>
      <c r="AL165" s="366"/>
      <c r="AM165" s="366"/>
      <c r="AN165" s="366"/>
      <c r="AO165" s="366"/>
      <c r="AP165" s="366"/>
      <c r="AQ165" s="366"/>
      <c r="AR165" s="366"/>
      <c r="AS165" s="366"/>
      <c r="AT165" s="366"/>
      <c r="AU165" s="366"/>
      <c r="AV165" s="366"/>
      <c r="AW165" s="366"/>
      <c r="AX165" s="366"/>
      <c r="AY165" s="366"/>
      <c r="AZ165" s="366"/>
      <c r="BA165" s="366"/>
      <c r="BB165" s="366"/>
      <c r="BC165" s="366"/>
      <c r="BD165" s="366"/>
      <c r="BE165" s="366"/>
      <c r="BF165" s="366"/>
      <c r="BG165" s="366"/>
      <c r="BH165" s="366"/>
      <c r="BI165" s="366"/>
      <c r="BJ165" s="366"/>
      <c r="BK165" s="366"/>
      <c r="BL165" s="366"/>
      <c r="BM165" s="366"/>
      <c r="BN165" s="366"/>
    </row>
    <row r="166" spans="11:66" s="370" customFormat="1">
      <c r="K166" s="374"/>
      <c r="L166" s="363"/>
      <c r="M166" s="364"/>
      <c r="N166" s="364"/>
      <c r="O166" s="364"/>
      <c r="P166" s="364"/>
      <c r="Q166" s="364"/>
      <c r="R166" s="364"/>
      <c r="S166" s="364"/>
      <c r="T166" s="364"/>
      <c r="V166" s="371"/>
      <c r="W166" s="366"/>
      <c r="X166" s="364"/>
      <c r="Y166" s="364"/>
      <c r="Z166" s="364"/>
      <c r="AA166" s="364"/>
      <c r="AB166" s="364"/>
      <c r="AC166" s="364"/>
      <c r="AD166" s="364"/>
      <c r="AE166" s="364"/>
      <c r="AF166" s="366"/>
      <c r="AG166" s="366"/>
      <c r="AH166" s="366"/>
      <c r="AI166" s="366"/>
      <c r="AJ166" s="366"/>
      <c r="AK166" s="366"/>
      <c r="AL166" s="366"/>
      <c r="AM166" s="366"/>
      <c r="AN166" s="366"/>
      <c r="AO166" s="366"/>
      <c r="AP166" s="366"/>
      <c r="AQ166" s="366"/>
      <c r="AR166" s="366"/>
      <c r="AS166" s="366"/>
      <c r="AT166" s="366"/>
      <c r="AU166" s="366"/>
      <c r="AV166" s="366"/>
      <c r="AW166" s="366"/>
      <c r="AX166" s="366"/>
      <c r="AY166" s="366"/>
      <c r="AZ166" s="366"/>
      <c r="BA166" s="366"/>
      <c r="BB166" s="366"/>
      <c r="BC166" s="366"/>
      <c r="BD166" s="366"/>
      <c r="BE166" s="366"/>
      <c r="BF166" s="366"/>
      <c r="BG166" s="366"/>
      <c r="BH166" s="366"/>
      <c r="BI166" s="366"/>
      <c r="BJ166" s="366"/>
      <c r="BK166" s="366"/>
      <c r="BL166" s="366"/>
      <c r="BM166" s="366"/>
      <c r="BN166" s="366"/>
    </row>
    <row r="167" spans="11:66" s="370" customFormat="1">
      <c r="K167" s="374"/>
      <c r="L167" s="363"/>
      <c r="M167" s="364"/>
      <c r="N167" s="364"/>
      <c r="O167" s="364"/>
      <c r="P167" s="364"/>
      <c r="Q167" s="364"/>
      <c r="R167" s="364"/>
      <c r="S167" s="364"/>
      <c r="T167" s="364"/>
      <c r="V167" s="371"/>
      <c r="W167" s="366"/>
      <c r="X167" s="364"/>
      <c r="Y167" s="364"/>
      <c r="Z167" s="364"/>
      <c r="AA167" s="364"/>
      <c r="AB167" s="364"/>
      <c r="AC167" s="364"/>
      <c r="AD167" s="364"/>
      <c r="AE167" s="364"/>
      <c r="AF167" s="366"/>
      <c r="AG167" s="366"/>
      <c r="AH167" s="366"/>
      <c r="AI167" s="366"/>
      <c r="AJ167" s="366"/>
      <c r="AK167" s="366"/>
      <c r="AL167" s="366"/>
      <c r="AM167" s="366"/>
      <c r="AN167" s="366"/>
      <c r="AO167" s="366"/>
      <c r="AP167" s="366"/>
      <c r="AQ167" s="366"/>
      <c r="AR167" s="366"/>
      <c r="AS167" s="366"/>
      <c r="AT167" s="366"/>
      <c r="AU167" s="366"/>
      <c r="AV167" s="366"/>
      <c r="AW167" s="366"/>
      <c r="AX167" s="366"/>
      <c r="AY167" s="366"/>
      <c r="AZ167" s="366"/>
      <c r="BA167" s="366"/>
      <c r="BB167" s="366"/>
      <c r="BC167" s="366"/>
      <c r="BD167" s="366"/>
      <c r="BE167" s="366"/>
      <c r="BF167" s="366"/>
      <c r="BG167" s="366"/>
      <c r="BH167" s="366"/>
      <c r="BI167" s="366"/>
      <c r="BJ167" s="366"/>
      <c r="BK167" s="366"/>
      <c r="BL167" s="366"/>
      <c r="BM167" s="366"/>
      <c r="BN167" s="366"/>
    </row>
    <row r="168" spans="11:66" s="370" customFormat="1">
      <c r="K168" s="374"/>
      <c r="L168" s="363"/>
      <c r="M168" s="364"/>
      <c r="N168" s="364"/>
      <c r="O168" s="364"/>
      <c r="P168" s="364"/>
      <c r="Q168" s="364"/>
      <c r="R168" s="364"/>
      <c r="S168" s="364"/>
      <c r="T168" s="364"/>
      <c r="V168" s="371"/>
      <c r="W168" s="366"/>
      <c r="X168" s="364"/>
      <c r="Y168" s="364"/>
      <c r="Z168" s="364"/>
      <c r="AA168" s="364"/>
      <c r="AB168" s="364"/>
      <c r="AC168" s="364"/>
      <c r="AD168" s="364"/>
      <c r="AE168" s="364"/>
      <c r="AF168" s="366"/>
      <c r="AG168" s="366"/>
      <c r="AH168" s="366"/>
      <c r="AI168" s="366"/>
      <c r="AJ168" s="366"/>
      <c r="AK168" s="366"/>
      <c r="AL168" s="366"/>
      <c r="AM168" s="366"/>
      <c r="AN168" s="366"/>
      <c r="AO168" s="366"/>
      <c r="AP168" s="366"/>
      <c r="AQ168" s="366"/>
      <c r="AR168" s="366"/>
      <c r="AS168" s="366"/>
      <c r="AT168" s="366"/>
      <c r="AU168" s="366"/>
      <c r="AV168" s="366"/>
      <c r="AW168" s="366"/>
      <c r="AX168" s="366"/>
      <c r="AY168" s="366"/>
      <c r="AZ168" s="366"/>
      <c r="BA168" s="366"/>
      <c r="BB168" s="366"/>
      <c r="BC168" s="366"/>
      <c r="BD168" s="366"/>
      <c r="BE168" s="366"/>
      <c r="BF168" s="366"/>
      <c r="BG168" s="366"/>
      <c r="BH168" s="366"/>
      <c r="BI168" s="366"/>
      <c r="BJ168" s="366"/>
      <c r="BK168" s="366"/>
      <c r="BL168" s="366"/>
      <c r="BM168" s="366"/>
      <c r="BN168" s="366"/>
    </row>
    <row r="169" spans="11:66" s="370" customFormat="1">
      <c r="K169" s="374"/>
      <c r="L169" s="363"/>
      <c r="M169" s="364"/>
      <c r="N169" s="364"/>
      <c r="O169" s="364"/>
      <c r="P169" s="364"/>
      <c r="Q169" s="364"/>
      <c r="R169" s="364"/>
      <c r="S169" s="364"/>
      <c r="T169" s="364"/>
      <c r="V169" s="371"/>
      <c r="W169" s="366"/>
      <c r="X169" s="364"/>
      <c r="Y169" s="364"/>
      <c r="Z169" s="364"/>
      <c r="AA169" s="364"/>
      <c r="AB169" s="364"/>
      <c r="AC169" s="364"/>
      <c r="AD169" s="364"/>
      <c r="AE169" s="364"/>
      <c r="AF169" s="366"/>
      <c r="AG169" s="366"/>
      <c r="AH169" s="366"/>
      <c r="AI169" s="366"/>
      <c r="AJ169" s="366"/>
      <c r="AK169" s="366"/>
      <c r="AL169" s="366"/>
      <c r="AM169" s="366"/>
      <c r="AN169" s="366"/>
      <c r="AO169" s="366"/>
      <c r="AP169" s="366"/>
      <c r="AQ169" s="366"/>
      <c r="AR169" s="366"/>
      <c r="AS169" s="366"/>
      <c r="AT169" s="366"/>
      <c r="AU169" s="366"/>
      <c r="AV169" s="366"/>
      <c r="AW169" s="366"/>
      <c r="AX169" s="366"/>
      <c r="AY169" s="366"/>
      <c r="AZ169" s="366"/>
      <c r="BA169" s="366"/>
      <c r="BB169" s="366"/>
      <c r="BC169" s="366"/>
      <c r="BD169" s="366"/>
      <c r="BE169" s="366"/>
      <c r="BF169" s="366"/>
      <c r="BG169" s="366"/>
      <c r="BH169" s="366"/>
      <c r="BI169" s="366"/>
      <c r="BJ169" s="366"/>
      <c r="BK169" s="366"/>
      <c r="BL169" s="366"/>
      <c r="BM169" s="366"/>
      <c r="BN169" s="366"/>
    </row>
    <row r="170" spans="11:66" s="370" customFormat="1">
      <c r="K170" s="374"/>
      <c r="L170" s="363"/>
      <c r="M170" s="364"/>
      <c r="N170" s="364"/>
      <c r="O170" s="364"/>
      <c r="P170" s="364"/>
      <c r="Q170" s="364"/>
      <c r="R170" s="364"/>
      <c r="S170" s="364"/>
      <c r="T170" s="364"/>
      <c r="V170" s="371"/>
      <c r="W170" s="366"/>
      <c r="X170" s="364"/>
      <c r="Y170" s="364"/>
      <c r="Z170" s="364"/>
      <c r="AA170" s="364"/>
      <c r="AB170" s="364"/>
      <c r="AC170" s="364"/>
      <c r="AD170" s="364"/>
      <c r="AE170" s="364"/>
      <c r="AF170" s="366"/>
      <c r="AG170" s="366"/>
      <c r="AH170" s="366"/>
      <c r="AI170" s="366"/>
      <c r="AJ170" s="366"/>
      <c r="AK170" s="366"/>
      <c r="AL170" s="366"/>
      <c r="AM170" s="366"/>
      <c r="AN170" s="366"/>
      <c r="AO170" s="366"/>
      <c r="AP170" s="366"/>
      <c r="AQ170" s="366"/>
      <c r="AR170" s="366"/>
      <c r="AS170" s="366"/>
      <c r="AT170" s="366"/>
      <c r="AU170" s="366"/>
      <c r="AV170" s="366"/>
      <c r="AW170" s="366"/>
      <c r="AX170" s="366"/>
      <c r="AY170" s="366"/>
      <c r="AZ170" s="366"/>
      <c r="BA170" s="366"/>
      <c r="BB170" s="366"/>
      <c r="BC170" s="366"/>
      <c r="BD170" s="366"/>
      <c r="BE170" s="366"/>
      <c r="BF170" s="366"/>
      <c r="BG170" s="366"/>
      <c r="BH170" s="366"/>
      <c r="BI170" s="366"/>
      <c r="BJ170" s="366"/>
      <c r="BK170" s="366"/>
      <c r="BL170" s="366"/>
      <c r="BM170" s="366"/>
      <c r="BN170" s="366"/>
    </row>
    <row r="171" spans="11:66" s="370" customFormat="1">
      <c r="K171" s="374"/>
      <c r="L171" s="363"/>
      <c r="M171" s="364"/>
      <c r="N171" s="364"/>
      <c r="O171" s="364"/>
      <c r="P171" s="364"/>
      <c r="Q171" s="364"/>
      <c r="R171" s="364"/>
      <c r="S171" s="364"/>
      <c r="T171" s="364"/>
      <c r="V171" s="371"/>
      <c r="W171" s="366"/>
      <c r="X171" s="364"/>
      <c r="Y171" s="364"/>
      <c r="Z171" s="364"/>
      <c r="AA171" s="364"/>
      <c r="AB171" s="364"/>
      <c r="AC171" s="364"/>
      <c r="AD171" s="364"/>
      <c r="AE171" s="364"/>
      <c r="AF171" s="366"/>
      <c r="AG171" s="366"/>
      <c r="AH171" s="366"/>
      <c r="AI171" s="366"/>
      <c r="AJ171" s="366"/>
      <c r="AK171" s="366"/>
      <c r="AL171" s="366"/>
      <c r="AM171" s="366"/>
      <c r="AN171" s="366"/>
      <c r="AO171" s="366"/>
      <c r="AP171" s="366"/>
      <c r="AQ171" s="366"/>
      <c r="AR171" s="366"/>
      <c r="AS171" s="366"/>
      <c r="AT171" s="366"/>
      <c r="AU171" s="366"/>
      <c r="AV171" s="366"/>
      <c r="AW171" s="366"/>
      <c r="AX171" s="366"/>
      <c r="AY171" s="366"/>
      <c r="AZ171" s="366"/>
      <c r="BA171" s="366"/>
      <c r="BB171" s="366"/>
      <c r="BC171" s="366"/>
      <c r="BD171" s="366"/>
      <c r="BE171" s="366"/>
      <c r="BF171" s="366"/>
      <c r="BG171" s="366"/>
      <c r="BH171" s="366"/>
      <c r="BI171" s="366"/>
      <c r="BJ171" s="366"/>
      <c r="BK171" s="366"/>
      <c r="BL171" s="366"/>
      <c r="BM171" s="366"/>
      <c r="BN171" s="366"/>
    </row>
    <row r="172" spans="11:66" s="370" customFormat="1">
      <c r="K172" s="374"/>
      <c r="L172" s="363"/>
      <c r="M172" s="364"/>
      <c r="N172" s="364"/>
      <c r="O172" s="364"/>
      <c r="P172" s="364"/>
      <c r="Q172" s="364"/>
      <c r="R172" s="364"/>
      <c r="S172" s="364"/>
      <c r="T172" s="364"/>
      <c r="V172" s="371"/>
      <c r="W172" s="366"/>
      <c r="X172" s="364"/>
      <c r="Y172" s="364"/>
      <c r="Z172" s="364"/>
      <c r="AA172" s="364"/>
      <c r="AB172" s="364"/>
      <c r="AC172" s="364"/>
      <c r="AD172" s="364"/>
      <c r="AE172" s="364"/>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c r="BF172" s="366"/>
      <c r="BG172" s="366"/>
      <c r="BH172" s="366"/>
      <c r="BI172" s="366"/>
      <c r="BJ172" s="366"/>
      <c r="BK172" s="366"/>
      <c r="BL172" s="366"/>
      <c r="BM172" s="366"/>
      <c r="BN172" s="366"/>
    </row>
    <row r="173" spans="11:66" s="370" customFormat="1">
      <c r="K173" s="374"/>
      <c r="L173" s="363"/>
      <c r="M173" s="364"/>
      <c r="N173" s="364"/>
      <c r="O173" s="364"/>
      <c r="P173" s="364"/>
      <c r="Q173" s="364"/>
      <c r="R173" s="364"/>
      <c r="S173" s="364"/>
      <c r="T173" s="364"/>
      <c r="V173" s="371"/>
      <c r="W173" s="366"/>
      <c r="X173" s="364"/>
      <c r="Y173" s="364"/>
      <c r="Z173" s="364"/>
      <c r="AA173" s="364"/>
      <c r="AB173" s="364"/>
      <c r="AC173" s="364"/>
      <c r="AD173" s="364"/>
      <c r="AE173" s="364"/>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c r="BF173" s="366"/>
      <c r="BG173" s="366"/>
      <c r="BH173" s="366"/>
      <c r="BI173" s="366"/>
      <c r="BJ173" s="366"/>
      <c r="BK173" s="366"/>
      <c r="BL173" s="366"/>
      <c r="BM173" s="366"/>
      <c r="BN173" s="366"/>
    </row>
    <row r="174" spans="11:66" s="370" customFormat="1">
      <c r="K174" s="374"/>
      <c r="L174" s="363"/>
      <c r="M174" s="364"/>
      <c r="N174" s="364"/>
      <c r="O174" s="364"/>
      <c r="P174" s="364"/>
      <c r="Q174" s="364"/>
      <c r="R174" s="364"/>
      <c r="S174" s="364"/>
      <c r="T174" s="364"/>
      <c r="V174" s="371"/>
      <c r="W174" s="366"/>
      <c r="X174" s="364"/>
      <c r="Y174" s="364"/>
      <c r="Z174" s="364"/>
      <c r="AA174" s="364"/>
      <c r="AB174" s="364"/>
      <c r="AC174" s="364"/>
      <c r="AD174" s="364"/>
      <c r="AE174" s="364"/>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c r="BF174" s="366"/>
      <c r="BG174" s="366"/>
      <c r="BH174" s="366"/>
      <c r="BI174" s="366"/>
      <c r="BJ174" s="366"/>
      <c r="BK174" s="366"/>
      <c r="BL174" s="366"/>
      <c r="BM174" s="366"/>
      <c r="BN174" s="366"/>
    </row>
    <row r="175" spans="11:66" s="370" customFormat="1">
      <c r="K175" s="374"/>
      <c r="L175" s="363"/>
      <c r="M175" s="364"/>
      <c r="N175" s="364"/>
      <c r="O175" s="364"/>
      <c r="P175" s="364"/>
      <c r="Q175" s="364"/>
      <c r="R175" s="364"/>
      <c r="S175" s="364"/>
      <c r="T175" s="364"/>
      <c r="V175" s="371"/>
      <c r="W175" s="366"/>
      <c r="X175" s="364"/>
      <c r="Y175" s="364"/>
      <c r="Z175" s="364"/>
      <c r="AA175" s="364"/>
      <c r="AB175" s="364"/>
      <c r="AC175" s="364"/>
      <c r="AD175" s="364"/>
      <c r="AE175" s="364"/>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c r="BF175" s="366"/>
      <c r="BG175" s="366"/>
      <c r="BH175" s="366"/>
      <c r="BI175" s="366"/>
      <c r="BJ175" s="366"/>
      <c r="BK175" s="366"/>
      <c r="BL175" s="366"/>
      <c r="BM175" s="366"/>
      <c r="BN175" s="366"/>
    </row>
    <row r="176" spans="11:66" s="370" customFormat="1">
      <c r="K176" s="374"/>
      <c r="L176" s="363"/>
      <c r="M176" s="364"/>
      <c r="N176" s="364"/>
      <c r="O176" s="364"/>
      <c r="P176" s="364"/>
      <c r="Q176" s="364"/>
      <c r="R176" s="364"/>
      <c r="S176" s="364"/>
      <c r="T176" s="364"/>
      <c r="V176" s="371"/>
      <c r="W176" s="366"/>
      <c r="X176" s="364"/>
      <c r="Y176" s="364"/>
      <c r="Z176" s="364"/>
      <c r="AA176" s="364"/>
      <c r="AB176" s="364"/>
      <c r="AC176" s="364"/>
      <c r="AD176" s="364"/>
      <c r="AE176" s="364"/>
      <c r="AF176" s="366"/>
      <c r="AG176" s="366"/>
      <c r="AH176" s="366"/>
      <c r="AI176" s="366"/>
      <c r="AJ176" s="366"/>
      <c r="AK176" s="366"/>
      <c r="AL176" s="366"/>
      <c r="AM176" s="366"/>
      <c r="AN176" s="366"/>
      <c r="AO176" s="366"/>
      <c r="AP176" s="366"/>
      <c r="AQ176" s="366"/>
      <c r="AR176" s="366"/>
      <c r="AS176" s="366"/>
      <c r="AT176" s="366"/>
      <c r="AU176" s="366"/>
      <c r="AV176" s="366"/>
      <c r="AW176" s="366"/>
      <c r="AX176" s="366"/>
      <c r="AY176" s="366"/>
      <c r="AZ176" s="366"/>
      <c r="BA176" s="366"/>
      <c r="BB176" s="366"/>
      <c r="BC176" s="366"/>
      <c r="BD176" s="366"/>
      <c r="BE176" s="366"/>
      <c r="BF176" s="366"/>
      <c r="BG176" s="366"/>
      <c r="BH176" s="366"/>
      <c r="BI176" s="366"/>
      <c r="BJ176" s="366"/>
      <c r="BK176" s="366"/>
      <c r="BL176" s="366"/>
      <c r="BM176" s="366"/>
      <c r="BN176" s="366"/>
    </row>
    <row r="177" spans="11:66" s="370" customFormat="1">
      <c r="K177" s="374"/>
      <c r="L177" s="363"/>
      <c r="M177" s="364"/>
      <c r="N177" s="364"/>
      <c r="O177" s="364"/>
      <c r="P177" s="364"/>
      <c r="Q177" s="364"/>
      <c r="R177" s="364"/>
      <c r="S177" s="364"/>
      <c r="T177" s="364"/>
      <c r="V177" s="371"/>
      <c r="W177" s="366"/>
      <c r="X177" s="364"/>
      <c r="Y177" s="364"/>
      <c r="Z177" s="364"/>
      <c r="AA177" s="364"/>
      <c r="AB177" s="364"/>
      <c r="AC177" s="364"/>
      <c r="AD177" s="364"/>
      <c r="AE177" s="364"/>
      <c r="AF177" s="366"/>
      <c r="AG177" s="366"/>
      <c r="AH177" s="366"/>
      <c r="AI177" s="366"/>
      <c r="AJ177" s="366"/>
      <c r="AK177" s="366"/>
      <c r="AL177" s="366"/>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row>
    <row r="178" spans="11:66" s="370" customFormat="1">
      <c r="K178" s="374"/>
      <c r="L178" s="363"/>
      <c r="M178" s="364"/>
      <c r="N178" s="364"/>
      <c r="O178" s="364"/>
      <c r="P178" s="364"/>
      <c r="Q178" s="364"/>
      <c r="R178" s="364"/>
      <c r="S178" s="364"/>
      <c r="T178" s="364"/>
      <c r="V178" s="371"/>
      <c r="W178" s="366"/>
      <c r="X178" s="364"/>
      <c r="Y178" s="364"/>
      <c r="Z178" s="364"/>
      <c r="AA178" s="364"/>
      <c r="AB178" s="364"/>
      <c r="AC178" s="364"/>
      <c r="AD178" s="364"/>
      <c r="AE178" s="364"/>
      <c r="AF178" s="366"/>
      <c r="AG178" s="366"/>
      <c r="AH178" s="366"/>
      <c r="AI178" s="366"/>
      <c r="AJ178" s="366"/>
      <c r="AK178" s="366"/>
      <c r="AL178" s="366"/>
      <c r="AM178" s="366"/>
      <c r="AN178" s="366"/>
      <c r="AO178" s="366"/>
      <c r="AP178" s="366"/>
      <c r="AQ178" s="366"/>
      <c r="AR178" s="366"/>
      <c r="AS178" s="366"/>
      <c r="AT178" s="366"/>
      <c r="AU178" s="366"/>
      <c r="AV178" s="366"/>
      <c r="AW178" s="366"/>
      <c r="AX178" s="366"/>
      <c r="AY178" s="366"/>
      <c r="AZ178" s="366"/>
      <c r="BA178" s="366"/>
      <c r="BB178" s="366"/>
      <c r="BC178" s="366"/>
      <c r="BD178" s="366"/>
      <c r="BE178" s="366"/>
      <c r="BF178" s="366"/>
      <c r="BG178" s="366"/>
      <c r="BH178" s="366"/>
      <c r="BI178" s="366"/>
      <c r="BJ178" s="366"/>
      <c r="BK178" s="366"/>
      <c r="BL178" s="366"/>
      <c r="BM178" s="366"/>
      <c r="BN178" s="366"/>
    </row>
    <row r="179" spans="11:66" s="370" customFormat="1">
      <c r="K179" s="374"/>
      <c r="L179" s="363"/>
      <c r="M179" s="364"/>
      <c r="N179" s="364"/>
      <c r="O179" s="364"/>
      <c r="P179" s="364"/>
      <c r="Q179" s="364"/>
      <c r="R179" s="364"/>
      <c r="S179" s="364"/>
      <c r="T179" s="364"/>
      <c r="V179" s="371"/>
      <c r="W179" s="366"/>
      <c r="X179" s="364"/>
      <c r="Y179" s="364"/>
      <c r="Z179" s="364"/>
      <c r="AA179" s="364"/>
      <c r="AB179" s="364"/>
      <c r="AC179" s="364"/>
      <c r="AD179" s="364"/>
      <c r="AE179" s="364"/>
      <c r="AF179" s="366"/>
      <c r="AG179" s="366"/>
      <c r="AH179" s="366"/>
      <c r="AI179" s="366"/>
      <c r="AJ179" s="366"/>
      <c r="AK179" s="366"/>
      <c r="AL179" s="366"/>
      <c r="AM179" s="366"/>
      <c r="AN179" s="366"/>
      <c r="AO179" s="366"/>
      <c r="AP179" s="366"/>
      <c r="AQ179" s="366"/>
      <c r="AR179" s="366"/>
      <c r="AS179" s="366"/>
      <c r="AT179" s="366"/>
      <c r="AU179" s="366"/>
      <c r="AV179" s="366"/>
      <c r="AW179" s="366"/>
      <c r="AX179" s="366"/>
      <c r="AY179" s="366"/>
      <c r="AZ179" s="366"/>
      <c r="BA179" s="366"/>
      <c r="BB179" s="366"/>
      <c r="BC179" s="366"/>
      <c r="BD179" s="366"/>
      <c r="BE179" s="366"/>
      <c r="BF179" s="366"/>
      <c r="BG179" s="366"/>
      <c r="BH179" s="366"/>
      <c r="BI179" s="366"/>
      <c r="BJ179" s="366"/>
      <c r="BK179" s="366"/>
      <c r="BL179" s="366"/>
      <c r="BM179" s="366"/>
      <c r="BN179" s="366"/>
    </row>
    <row r="180" spans="11:66" s="370" customFormat="1">
      <c r="K180" s="374"/>
      <c r="L180" s="363"/>
      <c r="M180" s="364"/>
      <c r="N180" s="364"/>
      <c r="O180" s="364"/>
      <c r="P180" s="364"/>
      <c r="Q180" s="364"/>
      <c r="R180" s="364"/>
      <c r="S180" s="364"/>
      <c r="T180" s="364"/>
      <c r="V180" s="371"/>
      <c r="W180" s="366"/>
      <c r="X180" s="364"/>
      <c r="Y180" s="364"/>
      <c r="Z180" s="364"/>
      <c r="AA180" s="364"/>
      <c r="AB180" s="364"/>
      <c r="AC180" s="364"/>
      <c r="AD180" s="364"/>
      <c r="AE180" s="364"/>
      <c r="AF180" s="366"/>
      <c r="AG180" s="366"/>
      <c r="AH180" s="366"/>
      <c r="AI180" s="366"/>
      <c r="AJ180" s="366"/>
      <c r="AK180" s="366"/>
      <c r="AL180" s="366"/>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row>
    <row r="181" spans="11:66" s="370" customFormat="1">
      <c r="K181" s="374"/>
      <c r="L181" s="363"/>
      <c r="M181" s="364"/>
      <c r="N181" s="364"/>
      <c r="O181" s="364"/>
      <c r="P181" s="364"/>
      <c r="Q181" s="364"/>
      <c r="R181" s="364"/>
      <c r="S181" s="364"/>
      <c r="T181" s="364"/>
      <c r="V181" s="371"/>
      <c r="W181" s="366"/>
      <c r="X181" s="364"/>
      <c r="Y181" s="364"/>
      <c r="Z181" s="364"/>
      <c r="AA181" s="364"/>
      <c r="AB181" s="364"/>
      <c r="AC181" s="364"/>
      <c r="AD181" s="364"/>
      <c r="AE181" s="364"/>
      <c r="AF181" s="366"/>
      <c r="AG181" s="366"/>
      <c r="AH181" s="366"/>
      <c r="AI181" s="366"/>
      <c r="AJ181" s="366"/>
      <c r="AK181" s="366"/>
      <c r="AL181" s="366"/>
      <c r="AM181" s="366"/>
      <c r="AN181" s="366"/>
      <c r="AO181" s="366"/>
      <c r="AP181" s="366"/>
      <c r="AQ181" s="366"/>
      <c r="AR181" s="366"/>
      <c r="AS181" s="366"/>
      <c r="AT181" s="366"/>
      <c r="AU181" s="366"/>
      <c r="AV181" s="366"/>
      <c r="AW181" s="366"/>
      <c r="AX181" s="366"/>
      <c r="AY181" s="366"/>
      <c r="AZ181" s="366"/>
      <c r="BA181" s="366"/>
      <c r="BB181" s="366"/>
      <c r="BC181" s="366"/>
      <c r="BD181" s="366"/>
      <c r="BE181" s="366"/>
      <c r="BF181" s="366"/>
      <c r="BG181" s="366"/>
      <c r="BH181" s="366"/>
      <c r="BI181" s="366"/>
      <c r="BJ181" s="366"/>
      <c r="BK181" s="366"/>
      <c r="BL181" s="366"/>
      <c r="BM181" s="366"/>
      <c r="BN181" s="366"/>
    </row>
    <row r="182" spans="11:66" s="370" customFormat="1">
      <c r="K182" s="374"/>
      <c r="L182" s="363"/>
      <c r="M182" s="364"/>
      <c r="N182" s="364"/>
      <c r="O182" s="364"/>
      <c r="P182" s="364"/>
      <c r="Q182" s="364"/>
      <c r="R182" s="364"/>
      <c r="S182" s="364"/>
      <c r="T182" s="364"/>
      <c r="V182" s="371"/>
      <c r="W182" s="366"/>
      <c r="X182" s="364"/>
      <c r="Y182" s="364"/>
      <c r="Z182" s="364"/>
      <c r="AA182" s="364"/>
      <c r="AB182" s="364"/>
      <c r="AC182" s="364"/>
      <c r="AD182" s="364"/>
      <c r="AE182" s="364"/>
      <c r="AF182" s="366"/>
      <c r="AG182" s="366"/>
      <c r="AH182" s="366"/>
      <c r="AI182" s="366"/>
      <c r="AJ182" s="366"/>
      <c r="AK182" s="366"/>
      <c r="AL182" s="366"/>
      <c r="AM182" s="366"/>
      <c r="AN182" s="366"/>
      <c r="AO182" s="366"/>
      <c r="AP182" s="366"/>
      <c r="AQ182" s="366"/>
      <c r="AR182" s="366"/>
      <c r="AS182" s="366"/>
      <c r="AT182" s="366"/>
      <c r="AU182" s="366"/>
      <c r="AV182" s="366"/>
      <c r="AW182" s="366"/>
      <c r="AX182" s="366"/>
      <c r="AY182" s="366"/>
      <c r="AZ182" s="366"/>
      <c r="BA182" s="366"/>
      <c r="BB182" s="366"/>
      <c r="BC182" s="366"/>
      <c r="BD182" s="366"/>
      <c r="BE182" s="366"/>
      <c r="BF182" s="366"/>
      <c r="BG182" s="366"/>
      <c r="BH182" s="366"/>
      <c r="BI182" s="366"/>
      <c r="BJ182" s="366"/>
      <c r="BK182" s="366"/>
      <c r="BL182" s="366"/>
      <c r="BM182" s="366"/>
      <c r="BN182" s="366"/>
    </row>
    <row r="183" spans="11:66" s="370" customFormat="1">
      <c r="K183" s="374"/>
      <c r="L183" s="363"/>
      <c r="M183" s="364"/>
      <c r="N183" s="364"/>
      <c r="O183" s="364"/>
      <c r="P183" s="364"/>
      <c r="Q183" s="364"/>
      <c r="R183" s="364"/>
      <c r="S183" s="364"/>
      <c r="T183" s="364"/>
      <c r="V183" s="371"/>
      <c r="W183" s="366"/>
      <c r="X183" s="364"/>
      <c r="Y183" s="364"/>
      <c r="Z183" s="364"/>
      <c r="AA183" s="364"/>
      <c r="AB183" s="364"/>
      <c r="AC183" s="364"/>
      <c r="AD183" s="364"/>
      <c r="AE183" s="364"/>
      <c r="AF183" s="366"/>
      <c r="AG183" s="366"/>
      <c r="AH183" s="366"/>
      <c r="AI183" s="366"/>
      <c r="AJ183" s="366"/>
      <c r="AK183" s="366"/>
      <c r="AL183" s="366"/>
      <c r="AM183" s="366"/>
      <c r="AN183" s="366"/>
      <c r="AO183" s="366"/>
      <c r="AP183" s="366"/>
      <c r="AQ183" s="366"/>
      <c r="AR183" s="366"/>
      <c r="AS183" s="366"/>
      <c r="AT183" s="366"/>
      <c r="AU183" s="366"/>
      <c r="AV183" s="366"/>
      <c r="AW183" s="366"/>
      <c r="AX183" s="366"/>
      <c r="AY183" s="366"/>
      <c r="AZ183" s="366"/>
      <c r="BA183" s="366"/>
      <c r="BB183" s="366"/>
      <c r="BC183" s="366"/>
      <c r="BD183" s="366"/>
      <c r="BE183" s="366"/>
      <c r="BF183" s="366"/>
      <c r="BG183" s="366"/>
      <c r="BH183" s="366"/>
      <c r="BI183" s="366"/>
      <c r="BJ183" s="366"/>
      <c r="BK183" s="366"/>
      <c r="BL183" s="366"/>
      <c r="BM183" s="366"/>
      <c r="BN183" s="366"/>
    </row>
    <row r="184" spans="11:66" s="370" customFormat="1">
      <c r="K184" s="374"/>
      <c r="L184" s="363"/>
      <c r="M184" s="364"/>
      <c r="N184" s="364"/>
      <c r="O184" s="364"/>
      <c r="P184" s="364"/>
      <c r="Q184" s="364"/>
      <c r="R184" s="364"/>
      <c r="S184" s="364"/>
      <c r="T184" s="364"/>
      <c r="V184" s="371"/>
      <c r="W184" s="366"/>
      <c r="X184" s="364"/>
      <c r="Y184" s="364"/>
      <c r="Z184" s="364"/>
      <c r="AA184" s="364"/>
      <c r="AB184" s="364"/>
      <c r="AC184" s="364"/>
      <c r="AD184" s="364"/>
      <c r="AE184" s="364"/>
      <c r="AF184" s="366"/>
      <c r="AG184" s="366"/>
      <c r="AH184" s="366"/>
      <c r="AI184" s="366"/>
      <c r="AJ184" s="366"/>
      <c r="AK184" s="366"/>
      <c r="AL184" s="366"/>
      <c r="AM184" s="366"/>
      <c r="AN184" s="366"/>
      <c r="AO184" s="366"/>
      <c r="AP184" s="366"/>
      <c r="AQ184" s="366"/>
      <c r="AR184" s="366"/>
      <c r="AS184" s="366"/>
      <c r="AT184" s="366"/>
      <c r="AU184" s="366"/>
      <c r="AV184" s="366"/>
      <c r="AW184" s="366"/>
      <c r="AX184" s="366"/>
      <c r="AY184" s="366"/>
      <c r="AZ184" s="366"/>
      <c r="BA184" s="366"/>
      <c r="BB184" s="366"/>
      <c r="BC184" s="366"/>
      <c r="BD184" s="366"/>
      <c r="BE184" s="366"/>
      <c r="BF184" s="366"/>
      <c r="BG184" s="366"/>
      <c r="BH184" s="366"/>
      <c r="BI184" s="366"/>
      <c r="BJ184" s="366"/>
      <c r="BK184" s="366"/>
      <c r="BL184" s="366"/>
      <c r="BM184" s="366"/>
      <c r="BN184" s="366"/>
    </row>
    <row r="185" spans="11:66" s="370" customFormat="1">
      <c r="K185" s="374"/>
      <c r="L185" s="363"/>
      <c r="M185" s="364"/>
      <c r="N185" s="364"/>
      <c r="O185" s="364"/>
      <c r="P185" s="364"/>
      <c r="Q185" s="364"/>
      <c r="R185" s="364"/>
      <c r="S185" s="364"/>
      <c r="T185" s="364"/>
      <c r="V185" s="371"/>
      <c r="W185" s="366"/>
      <c r="X185" s="364"/>
      <c r="Y185" s="364"/>
      <c r="Z185" s="364"/>
      <c r="AA185" s="364"/>
      <c r="AB185" s="364"/>
      <c r="AC185" s="364"/>
      <c r="AD185" s="364"/>
      <c r="AE185" s="364"/>
      <c r="AF185" s="366"/>
      <c r="AG185" s="366"/>
      <c r="AH185" s="366"/>
      <c r="AI185" s="366"/>
      <c r="AJ185" s="366"/>
      <c r="AK185" s="366"/>
      <c r="AL185" s="366"/>
      <c r="AM185" s="366"/>
      <c r="AN185" s="366"/>
      <c r="AO185" s="366"/>
      <c r="AP185" s="366"/>
      <c r="AQ185" s="366"/>
      <c r="AR185" s="366"/>
      <c r="AS185" s="366"/>
      <c r="AT185" s="366"/>
      <c r="AU185" s="366"/>
      <c r="AV185" s="366"/>
      <c r="AW185" s="366"/>
      <c r="AX185" s="366"/>
      <c r="AY185" s="366"/>
      <c r="AZ185" s="366"/>
      <c r="BA185" s="366"/>
      <c r="BB185" s="366"/>
      <c r="BC185" s="366"/>
      <c r="BD185" s="366"/>
      <c r="BE185" s="366"/>
      <c r="BF185" s="366"/>
      <c r="BG185" s="366"/>
      <c r="BH185" s="366"/>
      <c r="BI185" s="366"/>
      <c r="BJ185" s="366"/>
      <c r="BK185" s="366"/>
      <c r="BL185" s="366"/>
      <c r="BM185" s="366"/>
      <c r="BN185" s="366"/>
    </row>
    <row r="186" spans="11:66" s="370" customFormat="1">
      <c r="K186" s="374"/>
      <c r="L186" s="363"/>
      <c r="M186" s="364"/>
      <c r="N186" s="364"/>
      <c r="O186" s="364"/>
      <c r="P186" s="364"/>
      <c r="Q186" s="364"/>
      <c r="R186" s="364"/>
      <c r="S186" s="364"/>
      <c r="T186" s="364"/>
      <c r="V186" s="371"/>
      <c r="W186" s="366"/>
      <c r="X186" s="364"/>
      <c r="Y186" s="364"/>
      <c r="Z186" s="364"/>
      <c r="AA186" s="364"/>
      <c r="AB186" s="364"/>
      <c r="AC186" s="364"/>
      <c r="AD186" s="364"/>
      <c r="AE186" s="364"/>
      <c r="AF186" s="366"/>
      <c r="AG186" s="366"/>
      <c r="AH186" s="366"/>
      <c r="AI186" s="366"/>
      <c r="AJ186" s="366"/>
      <c r="AK186" s="366"/>
      <c r="AL186" s="366"/>
      <c r="AM186" s="366"/>
      <c r="AN186" s="366"/>
      <c r="AO186" s="366"/>
      <c r="AP186" s="366"/>
      <c r="AQ186" s="366"/>
      <c r="AR186" s="366"/>
      <c r="AS186" s="366"/>
      <c r="AT186" s="366"/>
      <c r="AU186" s="366"/>
      <c r="AV186" s="366"/>
      <c r="AW186" s="366"/>
      <c r="AX186" s="366"/>
      <c r="AY186" s="366"/>
      <c r="AZ186" s="366"/>
      <c r="BA186" s="366"/>
      <c r="BB186" s="366"/>
      <c r="BC186" s="366"/>
      <c r="BD186" s="366"/>
      <c r="BE186" s="366"/>
      <c r="BF186" s="366"/>
      <c r="BG186" s="366"/>
      <c r="BH186" s="366"/>
      <c r="BI186" s="366"/>
      <c r="BJ186" s="366"/>
      <c r="BK186" s="366"/>
      <c r="BL186" s="366"/>
      <c r="BM186" s="366"/>
      <c r="BN186" s="366"/>
    </row>
    <row r="187" spans="11:66" s="370" customFormat="1">
      <c r="K187" s="374"/>
      <c r="L187" s="363"/>
      <c r="M187" s="364"/>
      <c r="N187" s="364"/>
      <c r="O187" s="364"/>
      <c r="P187" s="364"/>
      <c r="Q187" s="364"/>
      <c r="R187" s="364"/>
      <c r="S187" s="364"/>
      <c r="T187" s="364"/>
      <c r="V187" s="371"/>
      <c r="W187" s="366"/>
      <c r="X187" s="364"/>
      <c r="Y187" s="364"/>
      <c r="Z187" s="364"/>
      <c r="AA187" s="364"/>
      <c r="AB187" s="364"/>
      <c r="AC187" s="364"/>
      <c r="AD187" s="364"/>
      <c r="AE187" s="364"/>
      <c r="AF187" s="366"/>
      <c r="AG187" s="366"/>
      <c r="AH187" s="366"/>
      <c r="AI187" s="366"/>
      <c r="AJ187" s="366"/>
      <c r="AK187" s="366"/>
      <c r="AL187" s="366"/>
      <c r="AM187" s="366"/>
      <c r="AN187" s="366"/>
      <c r="AO187" s="366"/>
      <c r="AP187" s="366"/>
      <c r="AQ187" s="366"/>
      <c r="AR187" s="366"/>
      <c r="AS187" s="366"/>
      <c r="AT187" s="366"/>
      <c r="AU187" s="366"/>
      <c r="AV187" s="366"/>
      <c r="AW187" s="366"/>
      <c r="AX187" s="366"/>
      <c r="AY187" s="366"/>
      <c r="AZ187" s="366"/>
      <c r="BA187" s="366"/>
      <c r="BB187" s="366"/>
      <c r="BC187" s="366"/>
      <c r="BD187" s="366"/>
      <c r="BE187" s="366"/>
      <c r="BF187" s="366"/>
      <c r="BG187" s="366"/>
      <c r="BH187" s="366"/>
      <c r="BI187" s="366"/>
      <c r="BJ187" s="366"/>
      <c r="BK187" s="366"/>
      <c r="BL187" s="366"/>
      <c r="BM187" s="366"/>
      <c r="BN187" s="366"/>
    </row>
    <row r="188" spans="11:66" s="370" customFormat="1">
      <c r="K188" s="374"/>
      <c r="L188" s="363"/>
      <c r="M188" s="364"/>
      <c r="N188" s="364"/>
      <c r="O188" s="364"/>
      <c r="P188" s="364"/>
      <c r="Q188" s="364"/>
      <c r="R188" s="364"/>
      <c r="S188" s="364"/>
      <c r="T188" s="364"/>
      <c r="V188" s="371"/>
      <c r="W188" s="366"/>
      <c r="X188" s="364"/>
      <c r="Y188" s="364"/>
      <c r="Z188" s="364"/>
      <c r="AA188" s="364"/>
      <c r="AB188" s="364"/>
      <c r="AC188" s="364"/>
      <c r="AD188" s="364"/>
      <c r="AE188" s="364"/>
      <c r="AF188" s="366"/>
      <c r="AG188" s="366"/>
      <c r="AH188" s="366"/>
      <c r="AI188" s="366"/>
      <c r="AJ188" s="366"/>
      <c r="AK188" s="366"/>
      <c r="AL188" s="366"/>
      <c r="AM188" s="366"/>
      <c r="AN188" s="366"/>
      <c r="AO188" s="366"/>
      <c r="AP188" s="366"/>
      <c r="AQ188" s="366"/>
      <c r="AR188" s="366"/>
      <c r="AS188" s="366"/>
      <c r="AT188" s="366"/>
      <c r="AU188" s="366"/>
      <c r="AV188" s="366"/>
      <c r="AW188" s="366"/>
      <c r="AX188" s="366"/>
      <c r="AY188" s="366"/>
      <c r="AZ188" s="366"/>
      <c r="BA188" s="366"/>
      <c r="BB188" s="366"/>
      <c r="BC188" s="366"/>
      <c r="BD188" s="366"/>
      <c r="BE188" s="366"/>
      <c r="BF188" s="366"/>
      <c r="BG188" s="366"/>
      <c r="BH188" s="366"/>
      <c r="BI188" s="366"/>
      <c r="BJ188" s="366"/>
      <c r="BK188" s="366"/>
      <c r="BL188" s="366"/>
      <c r="BM188" s="366"/>
      <c r="BN188" s="366"/>
    </row>
    <row r="189" spans="11:66" s="370" customFormat="1">
      <c r="K189" s="374"/>
      <c r="L189" s="363"/>
      <c r="M189" s="364"/>
      <c r="N189" s="364"/>
      <c r="O189" s="364"/>
      <c r="P189" s="364"/>
      <c r="Q189" s="364"/>
      <c r="R189" s="364"/>
      <c r="S189" s="364"/>
      <c r="T189" s="364"/>
      <c r="V189" s="371"/>
      <c r="W189" s="366"/>
      <c r="X189" s="364"/>
      <c r="Y189" s="364"/>
      <c r="Z189" s="364"/>
      <c r="AA189" s="364"/>
      <c r="AB189" s="364"/>
      <c r="AC189" s="364"/>
      <c r="AD189" s="364"/>
      <c r="AE189" s="364"/>
      <c r="AF189" s="366"/>
      <c r="AG189" s="366"/>
      <c r="AH189" s="366"/>
      <c r="AI189" s="366"/>
      <c r="AJ189" s="366"/>
      <c r="AK189" s="366"/>
      <c r="AL189" s="366"/>
      <c r="AM189" s="366"/>
      <c r="AN189" s="366"/>
      <c r="AO189" s="366"/>
      <c r="AP189" s="366"/>
      <c r="AQ189" s="366"/>
      <c r="AR189" s="366"/>
      <c r="AS189" s="366"/>
      <c r="AT189" s="366"/>
      <c r="AU189" s="366"/>
      <c r="AV189" s="366"/>
      <c r="AW189" s="366"/>
      <c r="AX189" s="366"/>
      <c r="AY189" s="366"/>
      <c r="AZ189" s="366"/>
      <c r="BA189" s="366"/>
      <c r="BB189" s="366"/>
      <c r="BC189" s="366"/>
      <c r="BD189" s="366"/>
      <c r="BE189" s="366"/>
      <c r="BF189" s="366"/>
      <c r="BG189" s="366"/>
      <c r="BH189" s="366"/>
      <c r="BI189" s="366"/>
      <c r="BJ189" s="366"/>
      <c r="BK189" s="366"/>
      <c r="BL189" s="366"/>
      <c r="BM189" s="366"/>
      <c r="BN189" s="366"/>
    </row>
    <row r="190" spans="11:66" s="370" customFormat="1">
      <c r="K190" s="374"/>
      <c r="L190" s="363"/>
      <c r="M190" s="364"/>
      <c r="N190" s="364"/>
      <c r="O190" s="364"/>
      <c r="P190" s="364"/>
      <c r="Q190" s="364"/>
      <c r="R190" s="364"/>
      <c r="S190" s="364"/>
      <c r="T190" s="364"/>
      <c r="V190" s="371"/>
      <c r="W190" s="366"/>
      <c r="X190" s="364"/>
      <c r="Y190" s="364"/>
      <c r="Z190" s="364"/>
      <c r="AA190" s="364"/>
      <c r="AB190" s="364"/>
      <c r="AC190" s="364"/>
      <c r="AD190" s="364"/>
      <c r="AE190" s="364"/>
      <c r="AF190" s="366"/>
      <c r="AG190" s="366"/>
      <c r="AH190" s="366"/>
      <c r="AI190" s="366"/>
      <c r="AJ190" s="366"/>
      <c r="AK190" s="366"/>
      <c r="AL190" s="366"/>
      <c r="AM190" s="366"/>
      <c r="AN190" s="366"/>
      <c r="AO190" s="366"/>
      <c r="AP190" s="366"/>
      <c r="AQ190" s="366"/>
      <c r="AR190" s="366"/>
      <c r="AS190" s="366"/>
      <c r="AT190" s="366"/>
      <c r="AU190" s="366"/>
      <c r="AV190" s="366"/>
      <c r="AW190" s="366"/>
      <c r="AX190" s="366"/>
      <c r="AY190" s="366"/>
      <c r="AZ190" s="366"/>
      <c r="BA190" s="366"/>
      <c r="BB190" s="366"/>
      <c r="BC190" s="366"/>
      <c r="BD190" s="366"/>
      <c r="BE190" s="366"/>
      <c r="BF190" s="366"/>
      <c r="BG190" s="366"/>
      <c r="BH190" s="366"/>
      <c r="BI190" s="366"/>
      <c r="BJ190" s="366"/>
      <c r="BK190" s="366"/>
      <c r="BL190" s="366"/>
      <c r="BM190" s="366"/>
      <c r="BN190" s="366"/>
    </row>
    <row r="191" spans="11:66" s="370" customFormat="1">
      <c r="K191" s="374"/>
      <c r="L191" s="363"/>
      <c r="M191" s="364"/>
      <c r="N191" s="364"/>
      <c r="O191" s="364"/>
      <c r="P191" s="364"/>
      <c r="Q191" s="364"/>
      <c r="R191" s="364"/>
      <c r="S191" s="364"/>
      <c r="T191" s="364"/>
      <c r="V191" s="371"/>
      <c r="W191" s="366"/>
      <c r="X191" s="364"/>
      <c r="Y191" s="364"/>
      <c r="Z191" s="364"/>
      <c r="AA191" s="364"/>
      <c r="AB191" s="364"/>
      <c r="AC191" s="364"/>
      <c r="AD191" s="364"/>
      <c r="AE191" s="364"/>
      <c r="AF191" s="366"/>
      <c r="AG191" s="366"/>
      <c r="AH191" s="366"/>
      <c r="AI191" s="366"/>
      <c r="AJ191" s="366"/>
      <c r="AK191" s="366"/>
      <c r="AL191" s="366"/>
      <c r="AM191" s="366"/>
      <c r="AN191" s="366"/>
      <c r="AO191" s="366"/>
      <c r="AP191" s="366"/>
      <c r="AQ191" s="366"/>
      <c r="AR191" s="366"/>
      <c r="AS191" s="366"/>
      <c r="AT191" s="366"/>
      <c r="AU191" s="366"/>
      <c r="AV191" s="366"/>
      <c r="AW191" s="366"/>
      <c r="AX191" s="366"/>
      <c r="AY191" s="366"/>
      <c r="AZ191" s="366"/>
      <c r="BA191" s="366"/>
      <c r="BB191" s="366"/>
      <c r="BC191" s="366"/>
      <c r="BD191" s="366"/>
      <c r="BE191" s="366"/>
      <c r="BF191" s="366"/>
      <c r="BG191" s="366"/>
      <c r="BH191" s="366"/>
      <c r="BI191" s="366"/>
      <c r="BJ191" s="366"/>
      <c r="BK191" s="366"/>
      <c r="BL191" s="366"/>
      <c r="BM191" s="366"/>
      <c r="BN191" s="366"/>
    </row>
    <row r="192" spans="11:66" s="370" customFormat="1">
      <c r="K192" s="374"/>
      <c r="L192" s="363"/>
      <c r="M192" s="364"/>
      <c r="N192" s="364"/>
      <c r="O192" s="364"/>
      <c r="P192" s="364"/>
      <c r="Q192" s="364"/>
      <c r="R192" s="364"/>
      <c r="S192" s="364"/>
      <c r="T192" s="364"/>
      <c r="V192" s="371"/>
      <c r="W192" s="366"/>
      <c r="X192" s="364"/>
      <c r="Y192" s="364"/>
      <c r="Z192" s="364"/>
      <c r="AA192" s="364"/>
      <c r="AB192" s="364"/>
      <c r="AC192" s="364"/>
      <c r="AD192" s="364"/>
      <c r="AE192" s="364"/>
      <c r="AF192" s="366"/>
      <c r="AG192" s="366"/>
      <c r="AH192" s="366"/>
      <c r="AI192" s="366"/>
      <c r="AJ192" s="366"/>
      <c r="AK192" s="366"/>
      <c r="AL192" s="366"/>
      <c r="AM192" s="366"/>
      <c r="AN192" s="366"/>
      <c r="AO192" s="366"/>
      <c r="AP192" s="366"/>
      <c r="AQ192" s="366"/>
      <c r="AR192" s="366"/>
      <c r="AS192" s="366"/>
      <c r="AT192" s="366"/>
      <c r="AU192" s="366"/>
      <c r="AV192" s="366"/>
      <c r="AW192" s="366"/>
      <c r="AX192" s="366"/>
      <c r="AY192" s="366"/>
      <c r="AZ192" s="366"/>
      <c r="BA192" s="366"/>
      <c r="BB192" s="366"/>
      <c r="BC192" s="366"/>
      <c r="BD192" s="366"/>
      <c r="BE192" s="366"/>
      <c r="BF192" s="366"/>
      <c r="BG192" s="366"/>
      <c r="BH192" s="366"/>
      <c r="BI192" s="366"/>
      <c r="BJ192" s="366"/>
      <c r="BK192" s="366"/>
      <c r="BL192" s="366"/>
      <c r="BM192" s="366"/>
      <c r="BN192" s="366"/>
    </row>
    <row r="193" spans="11:66" s="370" customFormat="1">
      <c r="K193" s="374"/>
      <c r="L193" s="363"/>
      <c r="M193" s="364"/>
      <c r="N193" s="364"/>
      <c r="O193" s="364"/>
      <c r="P193" s="364"/>
      <c r="Q193" s="364"/>
      <c r="R193" s="364"/>
      <c r="S193" s="364"/>
      <c r="T193" s="364"/>
      <c r="V193" s="371"/>
      <c r="W193" s="366"/>
      <c r="X193" s="364"/>
      <c r="Y193" s="364"/>
      <c r="Z193" s="364"/>
      <c r="AA193" s="364"/>
      <c r="AB193" s="364"/>
      <c r="AC193" s="364"/>
      <c r="AD193" s="364"/>
      <c r="AE193" s="364"/>
      <c r="AF193" s="366"/>
      <c r="AG193" s="366"/>
      <c r="AH193" s="366"/>
      <c r="AI193" s="366"/>
      <c r="AJ193" s="366"/>
      <c r="AK193" s="366"/>
      <c r="AL193" s="366"/>
      <c r="AM193" s="366"/>
      <c r="AN193" s="366"/>
      <c r="AO193" s="366"/>
      <c r="AP193" s="366"/>
      <c r="AQ193" s="366"/>
      <c r="AR193" s="366"/>
      <c r="AS193" s="366"/>
      <c r="AT193" s="366"/>
      <c r="AU193" s="366"/>
      <c r="AV193" s="366"/>
      <c r="AW193" s="366"/>
      <c r="AX193" s="366"/>
      <c r="AY193" s="366"/>
      <c r="AZ193" s="366"/>
      <c r="BA193" s="366"/>
      <c r="BB193" s="366"/>
      <c r="BC193" s="366"/>
      <c r="BD193" s="366"/>
      <c r="BE193" s="366"/>
      <c r="BF193" s="366"/>
      <c r="BG193" s="366"/>
      <c r="BH193" s="366"/>
      <c r="BI193" s="366"/>
      <c r="BJ193" s="366"/>
      <c r="BK193" s="366"/>
      <c r="BL193" s="366"/>
      <c r="BM193" s="366"/>
      <c r="BN193" s="366"/>
    </row>
    <row r="194" spans="11:66" s="370" customFormat="1">
      <c r="K194" s="374"/>
      <c r="L194" s="363"/>
      <c r="M194" s="364"/>
      <c r="N194" s="364"/>
      <c r="O194" s="364"/>
      <c r="P194" s="364"/>
      <c r="Q194" s="364"/>
      <c r="R194" s="364"/>
      <c r="S194" s="364"/>
      <c r="T194" s="364"/>
      <c r="V194" s="371"/>
      <c r="W194" s="366"/>
      <c r="X194" s="364"/>
      <c r="Y194" s="364"/>
      <c r="Z194" s="364"/>
      <c r="AA194" s="364"/>
      <c r="AB194" s="364"/>
      <c r="AC194" s="364"/>
      <c r="AD194" s="364"/>
      <c r="AE194" s="364"/>
      <c r="AF194" s="366"/>
      <c r="AG194" s="366"/>
      <c r="AH194" s="366"/>
      <c r="AI194" s="366"/>
      <c r="AJ194" s="366"/>
      <c r="AK194" s="366"/>
      <c r="AL194" s="366"/>
      <c r="AM194" s="366"/>
      <c r="AN194" s="366"/>
      <c r="AO194" s="366"/>
      <c r="AP194" s="366"/>
      <c r="AQ194" s="366"/>
      <c r="AR194" s="366"/>
      <c r="AS194" s="366"/>
      <c r="AT194" s="366"/>
      <c r="AU194" s="366"/>
      <c r="AV194" s="366"/>
      <c r="AW194" s="366"/>
      <c r="AX194" s="366"/>
      <c r="AY194" s="366"/>
      <c r="AZ194" s="366"/>
      <c r="BA194" s="366"/>
      <c r="BB194" s="366"/>
      <c r="BC194" s="366"/>
      <c r="BD194" s="366"/>
      <c r="BE194" s="366"/>
      <c r="BF194" s="366"/>
      <c r="BG194" s="366"/>
      <c r="BH194" s="366"/>
      <c r="BI194" s="366"/>
      <c r="BJ194" s="366"/>
      <c r="BK194" s="366"/>
      <c r="BL194" s="366"/>
      <c r="BM194" s="366"/>
      <c r="BN194" s="366"/>
    </row>
    <row r="195" spans="11:66" s="370" customFormat="1">
      <c r="K195" s="374"/>
      <c r="L195" s="363"/>
      <c r="M195" s="364"/>
      <c r="N195" s="364"/>
      <c r="O195" s="364"/>
      <c r="P195" s="364"/>
      <c r="Q195" s="364"/>
      <c r="R195" s="364"/>
      <c r="S195" s="364"/>
      <c r="T195" s="364"/>
      <c r="V195" s="371"/>
      <c r="W195" s="366"/>
      <c r="X195" s="364"/>
      <c r="Y195" s="364"/>
      <c r="Z195" s="364"/>
      <c r="AA195" s="364"/>
      <c r="AB195" s="364"/>
      <c r="AC195" s="364"/>
      <c r="AD195" s="364"/>
      <c r="AE195" s="364"/>
      <c r="AF195" s="366"/>
      <c r="AG195" s="366"/>
      <c r="AH195" s="366"/>
      <c r="AI195" s="366"/>
      <c r="AJ195" s="366"/>
      <c r="AK195" s="366"/>
      <c r="AL195" s="366"/>
      <c r="AM195" s="366"/>
      <c r="AN195" s="366"/>
      <c r="AO195" s="366"/>
      <c r="AP195" s="366"/>
      <c r="AQ195" s="366"/>
      <c r="AR195" s="366"/>
      <c r="AS195" s="366"/>
      <c r="AT195" s="366"/>
      <c r="AU195" s="366"/>
      <c r="AV195" s="366"/>
      <c r="AW195" s="366"/>
      <c r="AX195" s="366"/>
      <c r="AY195" s="366"/>
      <c r="AZ195" s="366"/>
      <c r="BA195" s="366"/>
      <c r="BB195" s="366"/>
      <c r="BC195" s="366"/>
      <c r="BD195" s="366"/>
      <c r="BE195" s="366"/>
      <c r="BF195" s="366"/>
      <c r="BG195" s="366"/>
      <c r="BH195" s="366"/>
      <c r="BI195" s="366"/>
      <c r="BJ195" s="366"/>
      <c r="BK195" s="366"/>
      <c r="BL195" s="366"/>
      <c r="BM195" s="366"/>
      <c r="BN195" s="366"/>
    </row>
    <row r="196" spans="11:66" s="370" customFormat="1">
      <c r="K196" s="374"/>
      <c r="L196" s="363"/>
      <c r="M196" s="364"/>
      <c r="N196" s="364"/>
      <c r="O196" s="364"/>
      <c r="P196" s="364"/>
      <c r="Q196" s="364"/>
      <c r="R196" s="364"/>
      <c r="S196" s="364"/>
      <c r="T196" s="364"/>
      <c r="V196" s="371"/>
      <c r="W196" s="366"/>
      <c r="X196" s="364"/>
      <c r="Y196" s="364"/>
      <c r="Z196" s="364"/>
      <c r="AA196" s="364"/>
      <c r="AB196" s="364"/>
      <c r="AC196" s="364"/>
      <c r="AD196" s="364"/>
      <c r="AE196" s="364"/>
      <c r="AF196" s="366"/>
      <c r="AG196" s="366"/>
      <c r="AH196" s="366"/>
      <c r="AI196" s="366"/>
      <c r="AJ196" s="366"/>
      <c r="AK196" s="366"/>
      <c r="AL196" s="366"/>
      <c r="AM196" s="366"/>
      <c r="AN196" s="366"/>
      <c r="AO196" s="366"/>
      <c r="AP196" s="366"/>
      <c r="AQ196" s="366"/>
      <c r="AR196" s="366"/>
      <c r="AS196" s="366"/>
      <c r="AT196" s="366"/>
      <c r="AU196" s="366"/>
      <c r="AV196" s="366"/>
      <c r="AW196" s="366"/>
      <c r="AX196" s="366"/>
      <c r="AY196" s="366"/>
      <c r="AZ196" s="366"/>
      <c r="BA196" s="366"/>
      <c r="BB196" s="366"/>
      <c r="BC196" s="366"/>
      <c r="BD196" s="366"/>
      <c r="BE196" s="366"/>
      <c r="BF196" s="366"/>
      <c r="BG196" s="366"/>
      <c r="BH196" s="366"/>
      <c r="BI196" s="366"/>
      <c r="BJ196" s="366"/>
      <c r="BK196" s="366"/>
      <c r="BL196" s="366"/>
      <c r="BM196" s="366"/>
      <c r="BN196" s="366"/>
    </row>
    <row r="197" spans="11:66" s="370" customFormat="1">
      <c r="K197" s="374"/>
      <c r="L197" s="363"/>
      <c r="M197" s="364"/>
      <c r="N197" s="364"/>
      <c r="O197" s="364"/>
      <c r="P197" s="364"/>
      <c r="Q197" s="364"/>
      <c r="R197" s="364"/>
      <c r="S197" s="364"/>
      <c r="T197" s="364"/>
      <c r="V197" s="371"/>
      <c r="W197" s="366"/>
      <c r="X197" s="364"/>
      <c r="Y197" s="364"/>
      <c r="Z197" s="364"/>
      <c r="AA197" s="364"/>
      <c r="AB197" s="364"/>
      <c r="AC197" s="364"/>
      <c r="AD197" s="364"/>
      <c r="AE197" s="364"/>
      <c r="AF197" s="366"/>
      <c r="AG197" s="366"/>
      <c r="AH197" s="366"/>
      <c r="AI197" s="366"/>
      <c r="AJ197" s="366"/>
      <c r="AK197" s="366"/>
      <c r="AL197" s="366"/>
      <c r="AM197" s="366"/>
      <c r="AN197" s="366"/>
      <c r="AO197" s="366"/>
      <c r="AP197" s="366"/>
      <c r="AQ197" s="366"/>
      <c r="AR197" s="366"/>
      <c r="AS197" s="366"/>
      <c r="AT197" s="366"/>
      <c r="AU197" s="366"/>
      <c r="AV197" s="366"/>
      <c r="AW197" s="366"/>
      <c r="AX197" s="366"/>
      <c r="AY197" s="366"/>
      <c r="AZ197" s="366"/>
      <c r="BA197" s="366"/>
      <c r="BB197" s="366"/>
      <c r="BC197" s="366"/>
      <c r="BD197" s="366"/>
      <c r="BE197" s="366"/>
      <c r="BF197" s="366"/>
      <c r="BG197" s="366"/>
      <c r="BH197" s="366"/>
      <c r="BI197" s="366"/>
      <c r="BJ197" s="366"/>
      <c r="BK197" s="366"/>
      <c r="BL197" s="366"/>
      <c r="BM197" s="366"/>
      <c r="BN197" s="366"/>
    </row>
    <row r="198" spans="11:66" s="370" customFormat="1">
      <c r="K198" s="374"/>
      <c r="L198" s="363"/>
      <c r="M198" s="364"/>
      <c r="N198" s="364"/>
      <c r="O198" s="364"/>
      <c r="P198" s="364"/>
      <c r="Q198" s="364"/>
      <c r="R198" s="364"/>
      <c r="S198" s="364"/>
      <c r="T198" s="364"/>
      <c r="V198" s="371"/>
      <c r="W198" s="366"/>
      <c r="X198" s="364"/>
      <c r="Y198" s="364"/>
      <c r="Z198" s="364"/>
      <c r="AA198" s="364"/>
      <c r="AB198" s="364"/>
      <c r="AC198" s="364"/>
      <c r="AD198" s="364"/>
      <c r="AE198" s="364"/>
      <c r="AF198" s="366"/>
      <c r="AG198" s="366"/>
      <c r="AH198" s="366"/>
      <c r="AI198" s="366"/>
      <c r="AJ198" s="366"/>
      <c r="AK198" s="366"/>
      <c r="AL198" s="366"/>
      <c r="AM198" s="366"/>
      <c r="AN198" s="366"/>
      <c r="AO198" s="366"/>
      <c r="AP198" s="366"/>
      <c r="AQ198" s="366"/>
      <c r="AR198" s="366"/>
      <c r="AS198" s="366"/>
      <c r="AT198" s="366"/>
      <c r="AU198" s="366"/>
      <c r="AV198" s="366"/>
      <c r="AW198" s="366"/>
      <c r="AX198" s="366"/>
      <c r="AY198" s="366"/>
      <c r="AZ198" s="366"/>
      <c r="BA198" s="366"/>
      <c r="BB198" s="366"/>
      <c r="BC198" s="366"/>
      <c r="BD198" s="366"/>
      <c r="BE198" s="366"/>
      <c r="BF198" s="366"/>
      <c r="BG198" s="366"/>
      <c r="BH198" s="366"/>
      <c r="BI198" s="366"/>
      <c r="BJ198" s="366"/>
      <c r="BK198" s="366"/>
      <c r="BL198" s="366"/>
      <c r="BM198" s="366"/>
      <c r="BN198" s="366"/>
    </row>
    <row r="199" spans="11:66" s="370" customFormat="1">
      <c r="K199" s="374"/>
      <c r="L199" s="363"/>
      <c r="M199" s="364"/>
      <c r="N199" s="364"/>
      <c r="O199" s="364"/>
      <c r="P199" s="364"/>
      <c r="Q199" s="364"/>
      <c r="R199" s="364"/>
      <c r="S199" s="364"/>
      <c r="T199" s="364"/>
      <c r="V199" s="371"/>
      <c r="W199" s="366"/>
      <c r="X199" s="364"/>
      <c r="Y199" s="364"/>
      <c r="Z199" s="364"/>
      <c r="AA199" s="364"/>
      <c r="AB199" s="364"/>
      <c r="AC199" s="364"/>
      <c r="AD199" s="364"/>
      <c r="AE199" s="364"/>
      <c r="AF199" s="366"/>
      <c r="AG199" s="366"/>
      <c r="AH199" s="366"/>
      <c r="AI199" s="366"/>
      <c r="AJ199" s="366"/>
      <c r="AK199" s="366"/>
      <c r="AL199" s="366"/>
      <c r="AM199" s="366"/>
      <c r="AN199" s="366"/>
      <c r="AO199" s="366"/>
      <c r="AP199" s="366"/>
      <c r="AQ199" s="366"/>
      <c r="AR199" s="366"/>
      <c r="AS199" s="366"/>
      <c r="AT199" s="366"/>
      <c r="AU199" s="366"/>
      <c r="AV199" s="366"/>
      <c r="AW199" s="366"/>
      <c r="AX199" s="366"/>
      <c r="AY199" s="366"/>
      <c r="AZ199" s="366"/>
      <c r="BA199" s="366"/>
      <c r="BB199" s="366"/>
      <c r="BC199" s="366"/>
      <c r="BD199" s="366"/>
      <c r="BE199" s="366"/>
      <c r="BF199" s="366"/>
      <c r="BG199" s="366"/>
      <c r="BH199" s="366"/>
      <c r="BI199" s="366"/>
      <c r="BJ199" s="366"/>
      <c r="BK199" s="366"/>
      <c r="BL199" s="366"/>
      <c r="BM199" s="366"/>
      <c r="BN199" s="366"/>
    </row>
    <row r="200" spans="11:66" s="370" customFormat="1">
      <c r="K200" s="374"/>
      <c r="L200" s="363"/>
      <c r="M200" s="364"/>
      <c r="N200" s="364"/>
      <c r="O200" s="364"/>
      <c r="P200" s="364"/>
      <c r="Q200" s="364"/>
      <c r="R200" s="364"/>
      <c r="S200" s="364"/>
      <c r="T200" s="364"/>
      <c r="V200" s="371"/>
      <c r="W200" s="366"/>
      <c r="X200" s="364"/>
      <c r="Y200" s="364"/>
      <c r="Z200" s="364"/>
      <c r="AA200" s="364"/>
      <c r="AB200" s="364"/>
      <c r="AC200" s="364"/>
      <c r="AD200" s="364"/>
      <c r="AE200" s="364"/>
      <c r="AF200" s="366"/>
      <c r="AG200" s="366"/>
      <c r="AH200" s="366"/>
      <c r="AI200" s="366"/>
      <c r="AJ200" s="366"/>
      <c r="AK200" s="366"/>
      <c r="AL200" s="366"/>
      <c r="AM200" s="366"/>
      <c r="AN200" s="366"/>
      <c r="AO200" s="366"/>
      <c r="AP200" s="366"/>
      <c r="AQ200" s="366"/>
      <c r="AR200" s="366"/>
      <c r="AS200" s="366"/>
      <c r="AT200" s="366"/>
      <c r="AU200" s="366"/>
      <c r="AV200" s="366"/>
      <c r="AW200" s="366"/>
      <c r="AX200" s="366"/>
      <c r="AY200" s="366"/>
      <c r="AZ200" s="366"/>
      <c r="BA200" s="366"/>
      <c r="BB200" s="366"/>
      <c r="BC200" s="366"/>
      <c r="BD200" s="366"/>
      <c r="BE200" s="366"/>
      <c r="BF200" s="366"/>
      <c r="BG200" s="366"/>
      <c r="BH200" s="366"/>
      <c r="BI200" s="366"/>
      <c r="BJ200" s="366"/>
      <c r="BK200" s="366"/>
      <c r="BL200" s="366"/>
      <c r="BM200" s="366"/>
      <c r="BN200" s="366"/>
    </row>
    <row r="201" spans="11:66" s="370" customFormat="1">
      <c r="K201" s="374"/>
      <c r="L201" s="363"/>
      <c r="M201" s="364"/>
      <c r="N201" s="364"/>
      <c r="O201" s="364"/>
      <c r="P201" s="364"/>
      <c r="Q201" s="364"/>
      <c r="R201" s="364"/>
      <c r="S201" s="364"/>
      <c r="T201" s="364"/>
      <c r="V201" s="371"/>
      <c r="W201" s="366"/>
      <c r="X201" s="364"/>
      <c r="Y201" s="364"/>
      <c r="Z201" s="364"/>
      <c r="AA201" s="364"/>
      <c r="AB201" s="364"/>
      <c r="AC201" s="364"/>
      <c r="AD201" s="364"/>
      <c r="AE201" s="364"/>
      <c r="AF201" s="366"/>
      <c r="AG201" s="366"/>
      <c r="AH201" s="366"/>
      <c r="AI201" s="366"/>
      <c r="AJ201" s="366"/>
      <c r="AK201" s="366"/>
      <c r="AL201" s="366"/>
      <c r="AM201" s="366"/>
      <c r="AN201" s="366"/>
      <c r="AO201" s="366"/>
      <c r="AP201" s="366"/>
      <c r="AQ201" s="366"/>
      <c r="AR201" s="366"/>
      <c r="AS201" s="366"/>
      <c r="AT201" s="366"/>
      <c r="AU201" s="366"/>
      <c r="AV201" s="366"/>
      <c r="AW201" s="366"/>
      <c r="AX201" s="366"/>
      <c r="AY201" s="366"/>
      <c r="AZ201" s="366"/>
      <c r="BA201" s="366"/>
      <c r="BB201" s="366"/>
      <c r="BC201" s="366"/>
      <c r="BD201" s="366"/>
      <c r="BE201" s="366"/>
      <c r="BF201" s="366"/>
      <c r="BG201" s="366"/>
      <c r="BH201" s="366"/>
      <c r="BI201" s="366"/>
      <c r="BJ201" s="366"/>
      <c r="BK201" s="366"/>
      <c r="BL201" s="366"/>
      <c r="BM201" s="366"/>
      <c r="BN201" s="366"/>
    </row>
    <row r="202" spans="11:66" s="370" customFormat="1">
      <c r="K202" s="374"/>
      <c r="L202" s="363"/>
      <c r="M202" s="364"/>
      <c r="N202" s="364"/>
      <c r="O202" s="364"/>
      <c r="P202" s="364"/>
      <c r="Q202" s="364"/>
      <c r="R202" s="364"/>
      <c r="S202" s="364"/>
      <c r="T202" s="364"/>
      <c r="V202" s="371"/>
      <c r="W202" s="366"/>
      <c r="X202" s="364"/>
      <c r="Y202" s="364"/>
      <c r="Z202" s="364"/>
      <c r="AA202" s="364"/>
      <c r="AB202" s="364"/>
      <c r="AC202" s="364"/>
      <c r="AD202" s="364"/>
      <c r="AE202" s="364"/>
      <c r="AF202" s="366"/>
      <c r="AG202" s="366"/>
      <c r="AH202" s="366"/>
      <c r="AI202" s="366"/>
      <c r="AJ202" s="366"/>
      <c r="AK202" s="366"/>
      <c r="AL202" s="366"/>
      <c r="AM202" s="366"/>
      <c r="AN202" s="366"/>
      <c r="AO202" s="366"/>
      <c r="AP202" s="366"/>
      <c r="AQ202" s="366"/>
      <c r="AR202" s="366"/>
      <c r="AS202" s="366"/>
      <c r="AT202" s="366"/>
      <c r="AU202" s="366"/>
      <c r="AV202" s="366"/>
      <c r="AW202" s="366"/>
      <c r="AX202" s="366"/>
      <c r="AY202" s="366"/>
      <c r="AZ202" s="366"/>
      <c r="BA202" s="366"/>
      <c r="BB202" s="366"/>
      <c r="BC202" s="366"/>
      <c r="BD202" s="366"/>
      <c r="BE202" s="366"/>
      <c r="BF202" s="366"/>
      <c r="BG202" s="366"/>
      <c r="BH202" s="366"/>
      <c r="BI202" s="366"/>
      <c r="BJ202" s="366"/>
      <c r="BK202" s="366"/>
      <c r="BL202" s="366"/>
      <c r="BM202" s="366"/>
      <c r="BN202" s="366"/>
    </row>
    <row r="203" spans="11:66" s="370" customFormat="1">
      <c r="K203" s="374"/>
      <c r="L203" s="363"/>
      <c r="M203" s="364"/>
      <c r="N203" s="364"/>
      <c r="O203" s="364"/>
      <c r="P203" s="364"/>
      <c r="Q203" s="364"/>
      <c r="R203" s="364"/>
      <c r="S203" s="364"/>
      <c r="T203" s="364"/>
      <c r="V203" s="371"/>
      <c r="W203" s="366"/>
      <c r="X203" s="364"/>
      <c r="Y203" s="364"/>
      <c r="Z203" s="364"/>
      <c r="AA203" s="364"/>
      <c r="AB203" s="364"/>
      <c r="AC203" s="364"/>
      <c r="AD203" s="364"/>
      <c r="AE203" s="364"/>
      <c r="AF203" s="366"/>
      <c r="AG203" s="366"/>
      <c r="AH203" s="366"/>
      <c r="AI203" s="366"/>
      <c r="AJ203" s="366"/>
      <c r="AK203" s="366"/>
      <c r="AL203" s="366"/>
      <c r="AM203" s="366"/>
      <c r="AN203" s="366"/>
      <c r="AO203" s="366"/>
      <c r="AP203" s="366"/>
      <c r="AQ203" s="366"/>
      <c r="AR203" s="366"/>
      <c r="AS203" s="366"/>
      <c r="AT203" s="366"/>
      <c r="AU203" s="366"/>
      <c r="AV203" s="366"/>
      <c r="AW203" s="366"/>
      <c r="AX203" s="366"/>
      <c r="AY203" s="366"/>
      <c r="AZ203" s="366"/>
      <c r="BA203" s="366"/>
      <c r="BB203" s="366"/>
      <c r="BC203" s="366"/>
      <c r="BD203" s="366"/>
      <c r="BE203" s="366"/>
      <c r="BF203" s="366"/>
      <c r="BG203" s="366"/>
      <c r="BH203" s="366"/>
      <c r="BI203" s="366"/>
      <c r="BJ203" s="366"/>
      <c r="BK203" s="366"/>
      <c r="BL203" s="366"/>
      <c r="BM203" s="366"/>
      <c r="BN203" s="366"/>
    </row>
    <row r="204" spans="11:66" s="370" customFormat="1">
      <c r="K204" s="374"/>
      <c r="L204" s="363"/>
      <c r="M204" s="364"/>
      <c r="N204" s="364"/>
      <c r="O204" s="364"/>
      <c r="P204" s="364"/>
      <c r="Q204" s="364"/>
      <c r="R204" s="364"/>
      <c r="S204" s="364"/>
      <c r="T204" s="364"/>
      <c r="V204" s="371"/>
      <c r="W204" s="366"/>
      <c r="X204" s="364"/>
      <c r="Y204" s="364"/>
      <c r="Z204" s="364"/>
      <c r="AA204" s="364"/>
      <c r="AB204" s="364"/>
      <c r="AC204" s="364"/>
      <c r="AD204" s="364"/>
      <c r="AE204" s="364"/>
      <c r="AF204" s="366"/>
      <c r="AG204" s="366"/>
      <c r="AH204" s="366"/>
      <c r="AI204" s="366"/>
      <c r="AJ204" s="366"/>
      <c r="AK204" s="366"/>
      <c r="AL204" s="366"/>
      <c r="AM204" s="366"/>
      <c r="AN204" s="366"/>
      <c r="AO204" s="366"/>
      <c r="AP204" s="366"/>
      <c r="AQ204" s="366"/>
      <c r="AR204" s="366"/>
      <c r="AS204" s="366"/>
      <c r="AT204" s="366"/>
      <c r="AU204" s="366"/>
      <c r="AV204" s="366"/>
      <c r="AW204" s="366"/>
      <c r="AX204" s="366"/>
      <c r="AY204" s="366"/>
      <c r="AZ204" s="366"/>
      <c r="BA204" s="366"/>
      <c r="BB204" s="366"/>
      <c r="BC204" s="366"/>
      <c r="BD204" s="366"/>
      <c r="BE204" s="366"/>
      <c r="BF204" s="366"/>
      <c r="BG204" s="366"/>
      <c r="BH204" s="366"/>
      <c r="BI204" s="366"/>
      <c r="BJ204" s="366"/>
      <c r="BK204" s="366"/>
      <c r="BL204" s="366"/>
      <c r="BM204" s="366"/>
      <c r="BN204" s="366"/>
    </row>
    <row r="205" spans="11:66" s="370" customFormat="1">
      <c r="K205" s="374"/>
      <c r="L205" s="363"/>
      <c r="M205" s="364"/>
      <c r="N205" s="364"/>
      <c r="O205" s="364"/>
      <c r="P205" s="364"/>
      <c r="Q205" s="364"/>
      <c r="R205" s="364"/>
      <c r="S205" s="364"/>
      <c r="T205" s="364"/>
      <c r="V205" s="371"/>
      <c r="W205" s="366"/>
      <c r="X205" s="364"/>
      <c r="Y205" s="364"/>
      <c r="Z205" s="364"/>
      <c r="AA205" s="364"/>
      <c r="AB205" s="364"/>
      <c r="AC205" s="364"/>
      <c r="AD205" s="364"/>
      <c r="AE205" s="364"/>
      <c r="AF205" s="366"/>
      <c r="AG205" s="366"/>
      <c r="AH205" s="366"/>
      <c r="AI205" s="366"/>
      <c r="AJ205" s="366"/>
      <c r="AK205" s="366"/>
      <c r="AL205" s="366"/>
      <c r="AM205" s="366"/>
      <c r="AN205" s="366"/>
      <c r="AO205" s="366"/>
      <c r="AP205" s="366"/>
      <c r="AQ205" s="366"/>
      <c r="AR205" s="366"/>
      <c r="AS205" s="366"/>
      <c r="AT205" s="366"/>
      <c r="AU205" s="366"/>
      <c r="AV205" s="366"/>
      <c r="AW205" s="366"/>
      <c r="AX205" s="366"/>
      <c r="AY205" s="366"/>
      <c r="AZ205" s="366"/>
      <c r="BA205" s="366"/>
      <c r="BB205" s="366"/>
      <c r="BC205" s="366"/>
      <c r="BD205" s="366"/>
      <c r="BE205" s="366"/>
      <c r="BF205" s="366"/>
      <c r="BG205" s="366"/>
      <c r="BH205" s="366"/>
      <c r="BI205" s="366"/>
      <c r="BJ205" s="366"/>
      <c r="BK205" s="366"/>
      <c r="BL205" s="366"/>
      <c r="BM205" s="366"/>
      <c r="BN205" s="366"/>
    </row>
    <row r="206" spans="11:66" s="370" customFormat="1">
      <c r="K206" s="374"/>
      <c r="L206" s="363"/>
      <c r="M206" s="364"/>
      <c r="N206" s="364"/>
      <c r="O206" s="364"/>
      <c r="P206" s="364"/>
      <c r="Q206" s="364"/>
      <c r="R206" s="364"/>
      <c r="S206" s="364"/>
      <c r="T206" s="364"/>
      <c r="V206" s="371"/>
      <c r="W206" s="366"/>
      <c r="X206" s="364"/>
      <c r="Y206" s="364"/>
      <c r="Z206" s="364"/>
      <c r="AA206" s="364"/>
      <c r="AB206" s="364"/>
      <c r="AC206" s="364"/>
      <c r="AD206" s="364"/>
      <c r="AE206" s="364"/>
      <c r="AF206" s="366"/>
      <c r="AG206" s="366"/>
      <c r="AH206" s="366"/>
      <c r="AI206" s="366"/>
      <c r="AJ206" s="366"/>
      <c r="AK206" s="366"/>
      <c r="AL206" s="366"/>
      <c r="AM206" s="366"/>
      <c r="AN206" s="366"/>
      <c r="AO206" s="366"/>
      <c r="AP206" s="366"/>
      <c r="AQ206" s="366"/>
      <c r="AR206" s="366"/>
      <c r="AS206" s="366"/>
      <c r="AT206" s="366"/>
      <c r="AU206" s="366"/>
      <c r="AV206" s="366"/>
      <c r="AW206" s="366"/>
      <c r="AX206" s="366"/>
      <c r="AY206" s="366"/>
      <c r="AZ206" s="366"/>
      <c r="BA206" s="366"/>
      <c r="BB206" s="366"/>
      <c r="BC206" s="366"/>
      <c r="BD206" s="366"/>
      <c r="BE206" s="366"/>
      <c r="BF206" s="366"/>
      <c r="BG206" s="366"/>
      <c r="BH206" s="366"/>
      <c r="BI206" s="366"/>
      <c r="BJ206" s="366"/>
      <c r="BK206" s="366"/>
      <c r="BL206" s="366"/>
      <c r="BM206" s="366"/>
      <c r="BN206" s="366"/>
    </row>
    <row r="207" spans="11:66" s="370" customFormat="1">
      <c r="K207" s="374"/>
      <c r="L207" s="363"/>
      <c r="M207" s="364"/>
      <c r="N207" s="364"/>
      <c r="O207" s="364"/>
      <c r="P207" s="364"/>
      <c r="Q207" s="364"/>
      <c r="R207" s="364"/>
      <c r="S207" s="364"/>
      <c r="T207" s="364"/>
      <c r="V207" s="371"/>
      <c r="W207" s="366"/>
      <c r="X207" s="364"/>
      <c r="Y207" s="364"/>
      <c r="Z207" s="364"/>
      <c r="AA207" s="364"/>
      <c r="AB207" s="364"/>
      <c r="AC207" s="364"/>
      <c r="AD207" s="364"/>
      <c r="AE207" s="364"/>
      <c r="AF207" s="366"/>
      <c r="AG207" s="366"/>
      <c r="AH207" s="366"/>
      <c r="AI207" s="366"/>
      <c r="AJ207" s="366"/>
      <c r="AK207" s="366"/>
      <c r="AL207" s="366"/>
      <c r="AM207" s="366"/>
      <c r="AN207" s="366"/>
      <c r="AO207" s="366"/>
      <c r="AP207" s="366"/>
      <c r="AQ207" s="366"/>
      <c r="AR207" s="366"/>
      <c r="AS207" s="366"/>
      <c r="AT207" s="366"/>
      <c r="AU207" s="366"/>
      <c r="AV207" s="366"/>
      <c r="AW207" s="366"/>
      <c r="AX207" s="366"/>
      <c r="AY207" s="366"/>
      <c r="AZ207" s="366"/>
      <c r="BA207" s="366"/>
      <c r="BB207" s="366"/>
      <c r="BC207" s="366"/>
      <c r="BD207" s="366"/>
      <c r="BE207" s="366"/>
      <c r="BF207" s="366"/>
      <c r="BG207" s="366"/>
      <c r="BH207" s="366"/>
      <c r="BI207" s="366"/>
      <c r="BJ207" s="366"/>
      <c r="BK207" s="366"/>
      <c r="BL207" s="366"/>
      <c r="BM207" s="366"/>
      <c r="BN207" s="366"/>
    </row>
    <row r="208" spans="11:66" s="370" customFormat="1">
      <c r="K208" s="374"/>
      <c r="L208" s="363"/>
      <c r="M208" s="364"/>
      <c r="N208" s="364"/>
      <c r="O208" s="364"/>
      <c r="P208" s="364"/>
      <c r="Q208" s="364"/>
      <c r="R208" s="364"/>
      <c r="S208" s="364"/>
      <c r="T208" s="364"/>
      <c r="V208" s="371"/>
      <c r="W208" s="366"/>
      <c r="X208" s="364"/>
      <c r="Y208" s="364"/>
      <c r="Z208" s="364"/>
      <c r="AA208" s="364"/>
      <c r="AB208" s="364"/>
      <c r="AC208" s="364"/>
      <c r="AD208" s="364"/>
      <c r="AE208" s="364"/>
      <c r="AF208" s="366"/>
      <c r="AG208" s="366"/>
      <c r="AH208" s="366"/>
      <c r="AI208" s="366"/>
      <c r="AJ208" s="366"/>
      <c r="AK208" s="366"/>
      <c r="AL208" s="366"/>
      <c r="AM208" s="366"/>
      <c r="AN208" s="366"/>
      <c r="AO208" s="366"/>
      <c r="AP208" s="366"/>
      <c r="AQ208" s="366"/>
      <c r="AR208" s="366"/>
      <c r="AS208" s="366"/>
      <c r="AT208" s="366"/>
      <c r="AU208" s="366"/>
      <c r="AV208" s="366"/>
      <c r="AW208" s="366"/>
      <c r="AX208" s="366"/>
      <c r="AY208" s="366"/>
      <c r="AZ208" s="366"/>
      <c r="BA208" s="366"/>
      <c r="BB208" s="366"/>
      <c r="BC208" s="366"/>
      <c r="BD208" s="366"/>
      <c r="BE208" s="366"/>
      <c r="BF208" s="366"/>
      <c r="BG208" s="366"/>
      <c r="BH208" s="366"/>
      <c r="BI208" s="366"/>
      <c r="BJ208" s="366"/>
      <c r="BK208" s="366"/>
      <c r="BL208" s="366"/>
      <c r="BM208" s="366"/>
      <c r="BN208" s="366"/>
    </row>
    <row r="209" spans="11:66" s="370" customFormat="1">
      <c r="K209" s="374"/>
      <c r="L209" s="363"/>
      <c r="M209" s="364"/>
      <c r="N209" s="364"/>
      <c r="O209" s="364"/>
      <c r="P209" s="364"/>
      <c r="Q209" s="364"/>
      <c r="R209" s="364"/>
      <c r="S209" s="364"/>
      <c r="T209" s="364"/>
      <c r="V209" s="371"/>
      <c r="W209" s="366"/>
      <c r="X209" s="364"/>
      <c r="Y209" s="364"/>
      <c r="Z209" s="364"/>
      <c r="AA209" s="364"/>
      <c r="AB209" s="364"/>
      <c r="AC209" s="364"/>
      <c r="AD209" s="364"/>
      <c r="AE209" s="364"/>
      <c r="AF209" s="366"/>
      <c r="AG209" s="366"/>
      <c r="AH209" s="366"/>
      <c r="AI209" s="366"/>
      <c r="AJ209" s="366"/>
      <c r="AK209" s="366"/>
      <c r="AL209" s="366"/>
      <c r="AM209" s="366"/>
      <c r="AN209" s="366"/>
      <c r="AO209" s="366"/>
      <c r="AP209" s="366"/>
      <c r="AQ209" s="366"/>
      <c r="AR209" s="366"/>
      <c r="AS209" s="366"/>
      <c r="AT209" s="366"/>
      <c r="AU209" s="366"/>
      <c r="AV209" s="366"/>
      <c r="AW209" s="366"/>
      <c r="AX209" s="366"/>
      <c r="AY209" s="366"/>
      <c r="AZ209" s="366"/>
      <c r="BA209" s="366"/>
      <c r="BB209" s="366"/>
      <c r="BC209" s="366"/>
      <c r="BD209" s="366"/>
      <c r="BE209" s="366"/>
      <c r="BF209" s="366"/>
      <c r="BG209" s="366"/>
      <c r="BH209" s="366"/>
      <c r="BI209" s="366"/>
      <c r="BJ209" s="366"/>
      <c r="BK209" s="366"/>
      <c r="BL209" s="366"/>
      <c r="BM209" s="366"/>
      <c r="BN209" s="366"/>
    </row>
    <row r="210" spans="11:66" s="370" customFormat="1">
      <c r="K210" s="374"/>
      <c r="L210" s="363"/>
      <c r="M210" s="364"/>
      <c r="N210" s="364"/>
      <c r="O210" s="364"/>
      <c r="P210" s="364"/>
      <c r="Q210" s="364"/>
      <c r="R210" s="364"/>
      <c r="S210" s="364"/>
      <c r="T210" s="364"/>
      <c r="V210" s="371"/>
      <c r="W210" s="366"/>
      <c r="X210" s="364"/>
      <c r="Y210" s="364"/>
      <c r="Z210" s="364"/>
      <c r="AA210" s="364"/>
      <c r="AB210" s="364"/>
      <c r="AC210" s="364"/>
      <c r="AD210" s="364"/>
      <c r="AE210" s="364"/>
      <c r="AF210" s="366"/>
      <c r="AG210" s="366"/>
      <c r="AH210" s="366"/>
      <c r="AI210" s="366"/>
      <c r="AJ210" s="366"/>
      <c r="AK210" s="366"/>
      <c r="AL210" s="366"/>
      <c r="AM210" s="366"/>
      <c r="AN210" s="366"/>
      <c r="AO210" s="366"/>
      <c r="AP210" s="366"/>
      <c r="AQ210" s="366"/>
      <c r="AR210" s="366"/>
      <c r="AS210" s="366"/>
      <c r="AT210" s="366"/>
      <c r="AU210" s="366"/>
      <c r="AV210" s="366"/>
      <c r="AW210" s="366"/>
      <c r="AX210" s="366"/>
      <c r="AY210" s="366"/>
      <c r="AZ210" s="366"/>
      <c r="BA210" s="366"/>
      <c r="BB210" s="366"/>
      <c r="BC210" s="366"/>
      <c r="BD210" s="366"/>
      <c r="BE210" s="366"/>
      <c r="BF210" s="366"/>
      <c r="BG210" s="366"/>
      <c r="BH210" s="366"/>
      <c r="BI210" s="366"/>
      <c r="BJ210" s="366"/>
      <c r="BK210" s="366"/>
      <c r="BL210" s="366"/>
      <c r="BM210" s="366"/>
      <c r="BN210" s="366"/>
    </row>
    <row r="211" spans="11:66" s="370" customFormat="1">
      <c r="K211" s="374"/>
      <c r="L211" s="363"/>
      <c r="M211" s="364"/>
      <c r="N211" s="364"/>
      <c r="O211" s="364"/>
      <c r="P211" s="364"/>
      <c r="Q211" s="364"/>
      <c r="R211" s="364"/>
      <c r="S211" s="364"/>
      <c r="T211" s="364"/>
      <c r="V211" s="371"/>
      <c r="W211" s="366"/>
      <c r="X211" s="364"/>
      <c r="Y211" s="364"/>
      <c r="Z211" s="364"/>
      <c r="AA211" s="364"/>
      <c r="AB211" s="364"/>
      <c r="AC211" s="364"/>
      <c r="AD211" s="364"/>
      <c r="AE211" s="364"/>
      <c r="AF211" s="366"/>
      <c r="AG211" s="366"/>
      <c r="AH211" s="366"/>
      <c r="AI211" s="366"/>
      <c r="AJ211" s="366"/>
      <c r="AK211" s="366"/>
      <c r="AL211" s="366"/>
      <c r="AM211" s="366"/>
      <c r="AN211" s="366"/>
      <c r="AO211" s="366"/>
      <c r="AP211" s="366"/>
      <c r="AQ211" s="366"/>
      <c r="AR211" s="366"/>
      <c r="AS211" s="366"/>
      <c r="AT211" s="366"/>
      <c r="AU211" s="366"/>
      <c r="AV211" s="366"/>
      <c r="AW211" s="366"/>
      <c r="AX211" s="366"/>
      <c r="AY211" s="366"/>
      <c r="AZ211" s="366"/>
      <c r="BA211" s="366"/>
      <c r="BB211" s="366"/>
      <c r="BC211" s="366"/>
      <c r="BD211" s="366"/>
      <c r="BE211" s="366"/>
      <c r="BF211" s="366"/>
      <c r="BG211" s="366"/>
      <c r="BH211" s="366"/>
      <c r="BI211" s="366"/>
      <c r="BJ211" s="366"/>
      <c r="BK211" s="366"/>
      <c r="BL211" s="366"/>
      <c r="BM211" s="366"/>
      <c r="BN211" s="366"/>
    </row>
    <row r="212" spans="11:66" s="370" customFormat="1">
      <c r="K212" s="374"/>
      <c r="L212" s="363"/>
      <c r="M212" s="364"/>
      <c r="N212" s="364"/>
      <c r="O212" s="364"/>
      <c r="P212" s="364"/>
      <c r="Q212" s="364"/>
      <c r="R212" s="364"/>
      <c r="S212" s="364"/>
      <c r="T212" s="364"/>
      <c r="V212" s="371"/>
      <c r="W212" s="366"/>
      <c r="X212" s="364"/>
      <c r="Y212" s="364"/>
      <c r="Z212" s="364"/>
      <c r="AA212" s="364"/>
      <c r="AB212" s="364"/>
      <c r="AC212" s="364"/>
      <c r="AD212" s="364"/>
      <c r="AE212" s="364"/>
      <c r="AF212" s="366"/>
      <c r="AG212" s="366"/>
      <c r="AH212" s="366"/>
      <c r="AI212" s="366"/>
      <c r="AJ212" s="366"/>
      <c r="AK212" s="366"/>
      <c r="AL212" s="366"/>
      <c r="AM212" s="366"/>
      <c r="AN212" s="366"/>
      <c r="AO212" s="366"/>
      <c r="AP212" s="366"/>
      <c r="AQ212" s="366"/>
      <c r="AR212" s="366"/>
      <c r="AS212" s="366"/>
      <c r="AT212" s="366"/>
      <c r="AU212" s="366"/>
      <c r="AV212" s="366"/>
      <c r="AW212" s="366"/>
      <c r="AX212" s="366"/>
      <c r="AY212" s="366"/>
      <c r="AZ212" s="366"/>
      <c r="BA212" s="366"/>
      <c r="BB212" s="366"/>
      <c r="BC212" s="366"/>
      <c r="BD212" s="366"/>
      <c r="BE212" s="366"/>
      <c r="BF212" s="366"/>
      <c r="BG212" s="366"/>
      <c r="BH212" s="366"/>
      <c r="BI212" s="366"/>
      <c r="BJ212" s="366"/>
      <c r="BK212" s="366"/>
      <c r="BL212" s="366"/>
      <c r="BM212" s="366"/>
      <c r="BN212" s="366"/>
    </row>
    <row r="213" spans="11:66" s="370" customFormat="1">
      <c r="K213" s="374"/>
      <c r="L213" s="363"/>
      <c r="M213" s="364"/>
      <c r="N213" s="364"/>
      <c r="O213" s="364"/>
      <c r="P213" s="364"/>
      <c r="Q213" s="364"/>
      <c r="R213" s="364"/>
      <c r="S213" s="364"/>
      <c r="T213" s="364"/>
      <c r="V213" s="371"/>
      <c r="W213" s="366"/>
      <c r="X213" s="364"/>
      <c r="Y213" s="364"/>
      <c r="Z213" s="364"/>
      <c r="AA213" s="364"/>
      <c r="AB213" s="364"/>
      <c r="AC213" s="364"/>
      <c r="AD213" s="364"/>
      <c r="AE213" s="364"/>
      <c r="AF213" s="366"/>
      <c r="AG213" s="366"/>
      <c r="AH213" s="366"/>
      <c r="AI213" s="366"/>
      <c r="AJ213" s="366"/>
      <c r="AK213" s="366"/>
      <c r="AL213" s="366"/>
      <c r="AM213" s="366"/>
      <c r="AN213" s="366"/>
      <c r="AO213" s="366"/>
      <c r="AP213" s="366"/>
      <c r="AQ213" s="366"/>
      <c r="AR213" s="366"/>
      <c r="AS213" s="366"/>
      <c r="AT213" s="366"/>
      <c r="AU213" s="366"/>
      <c r="AV213" s="366"/>
      <c r="AW213" s="366"/>
      <c r="AX213" s="366"/>
      <c r="AY213" s="366"/>
      <c r="AZ213" s="366"/>
      <c r="BA213" s="366"/>
      <c r="BB213" s="366"/>
      <c r="BC213" s="366"/>
      <c r="BD213" s="366"/>
      <c r="BE213" s="366"/>
      <c r="BF213" s="366"/>
      <c r="BG213" s="366"/>
      <c r="BH213" s="366"/>
      <c r="BI213" s="366"/>
      <c r="BJ213" s="366"/>
      <c r="BK213" s="366"/>
      <c r="BL213" s="366"/>
      <c r="BM213" s="366"/>
      <c r="BN213" s="366"/>
    </row>
    <row r="214" spans="11:66" s="370" customFormat="1">
      <c r="K214" s="374"/>
      <c r="L214" s="363"/>
      <c r="M214" s="364"/>
      <c r="N214" s="364"/>
      <c r="O214" s="364"/>
      <c r="P214" s="364"/>
      <c r="Q214" s="364"/>
      <c r="R214" s="364"/>
      <c r="S214" s="364"/>
      <c r="T214" s="364"/>
      <c r="V214" s="371"/>
      <c r="W214" s="366"/>
      <c r="X214" s="364"/>
      <c r="Y214" s="364"/>
      <c r="Z214" s="364"/>
      <c r="AA214" s="364"/>
      <c r="AB214" s="364"/>
      <c r="AC214" s="364"/>
      <c r="AD214" s="364"/>
      <c r="AE214" s="364"/>
      <c r="AF214" s="366"/>
      <c r="AG214" s="366"/>
      <c r="AH214" s="366"/>
      <c r="AI214" s="366"/>
      <c r="AJ214" s="366"/>
      <c r="AK214" s="366"/>
      <c r="AL214" s="366"/>
      <c r="AM214" s="366"/>
      <c r="AN214" s="366"/>
      <c r="AO214" s="366"/>
      <c r="AP214" s="366"/>
      <c r="AQ214" s="366"/>
      <c r="AR214" s="366"/>
      <c r="AS214" s="366"/>
      <c r="AT214" s="366"/>
      <c r="AU214" s="366"/>
      <c r="AV214" s="366"/>
      <c r="AW214" s="366"/>
      <c r="AX214" s="366"/>
      <c r="AY214" s="366"/>
      <c r="AZ214" s="366"/>
      <c r="BA214" s="366"/>
      <c r="BB214" s="366"/>
      <c r="BC214" s="366"/>
      <c r="BD214" s="366"/>
      <c r="BE214" s="366"/>
      <c r="BF214" s="366"/>
      <c r="BG214" s="366"/>
      <c r="BH214" s="366"/>
      <c r="BI214" s="366"/>
      <c r="BJ214" s="366"/>
      <c r="BK214" s="366"/>
      <c r="BL214" s="366"/>
      <c r="BM214" s="366"/>
      <c r="BN214" s="366"/>
    </row>
    <row r="215" spans="11:66" s="370" customFormat="1">
      <c r="K215" s="374"/>
      <c r="L215" s="363"/>
      <c r="M215" s="364"/>
      <c r="N215" s="364"/>
      <c r="O215" s="364"/>
      <c r="P215" s="364"/>
      <c r="Q215" s="364"/>
      <c r="R215" s="364"/>
      <c r="S215" s="364"/>
      <c r="T215" s="364"/>
      <c r="V215" s="371"/>
      <c r="W215" s="366"/>
      <c r="X215" s="364"/>
      <c r="Y215" s="364"/>
      <c r="Z215" s="364"/>
      <c r="AA215" s="364"/>
      <c r="AB215" s="364"/>
      <c r="AC215" s="364"/>
      <c r="AD215" s="364"/>
      <c r="AE215" s="364"/>
      <c r="AF215" s="366"/>
      <c r="AG215" s="366"/>
      <c r="AH215" s="366"/>
      <c r="AI215" s="366"/>
      <c r="AJ215" s="366"/>
      <c r="AK215" s="366"/>
      <c r="AL215" s="366"/>
      <c r="AM215" s="366"/>
      <c r="AN215" s="366"/>
      <c r="AO215" s="366"/>
      <c r="AP215" s="366"/>
      <c r="AQ215" s="366"/>
      <c r="AR215" s="366"/>
      <c r="AS215" s="366"/>
      <c r="AT215" s="366"/>
      <c r="AU215" s="366"/>
      <c r="AV215" s="366"/>
      <c r="AW215" s="366"/>
      <c r="AX215" s="366"/>
      <c r="AY215" s="366"/>
      <c r="AZ215" s="366"/>
      <c r="BA215" s="366"/>
      <c r="BB215" s="366"/>
      <c r="BC215" s="366"/>
      <c r="BD215" s="366"/>
      <c r="BE215" s="366"/>
      <c r="BF215" s="366"/>
      <c r="BG215" s="366"/>
      <c r="BH215" s="366"/>
      <c r="BI215" s="366"/>
      <c r="BJ215" s="366"/>
      <c r="BK215" s="366"/>
      <c r="BL215" s="366"/>
      <c r="BM215" s="366"/>
      <c r="BN215" s="366"/>
    </row>
    <row r="216" spans="11:66" s="370" customFormat="1">
      <c r="K216" s="374"/>
      <c r="L216" s="363"/>
      <c r="M216" s="364"/>
      <c r="N216" s="364"/>
      <c r="O216" s="364"/>
      <c r="P216" s="364"/>
      <c r="Q216" s="364"/>
      <c r="R216" s="364"/>
      <c r="S216" s="364"/>
      <c r="T216" s="364"/>
      <c r="V216" s="371"/>
      <c r="W216" s="366"/>
      <c r="X216" s="364"/>
      <c r="Y216" s="364"/>
      <c r="Z216" s="364"/>
      <c r="AA216" s="364"/>
      <c r="AB216" s="364"/>
      <c r="AC216" s="364"/>
      <c r="AD216" s="364"/>
      <c r="AE216" s="364"/>
      <c r="AF216" s="366"/>
      <c r="AG216" s="366"/>
      <c r="AH216" s="366"/>
      <c r="AI216" s="366"/>
      <c r="AJ216" s="366"/>
      <c r="AK216" s="366"/>
      <c r="AL216" s="366"/>
      <c r="AM216" s="366"/>
      <c r="AN216" s="366"/>
      <c r="AO216" s="366"/>
      <c r="AP216" s="366"/>
      <c r="AQ216" s="366"/>
      <c r="AR216" s="366"/>
      <c r="AS216" s="366"/>
      <c r="AT216" s="366"/>
      <c r="AU216" s="366"/>
      <c r="AV216" s="366"/>
      <c r="AW216" s="366"/>
      <c r="AX216" s="366"/>
      <c r="AY216" s="366"/>
      <c r="AZ216" s="366"/>
      <c r="BA216" s="366"/>
      <c r="BB216" s="366"/>
      <c r="BC216" s="366"/>
      <c r="BD216" s="366"/>
      <c r="BE216" s="366"/>
      <c r="BF216" s="366"/>
      <c r="BG216" s="366"/>
      <c r="BH216" s="366"/>
      <c r="BI216" s="366"/>
      <c r="BJ216" s="366"/>
      <c r="BK216" s="366"/>
      <c r="BL216" s="366"/>
      <c r="BM216" s="366"/>
      <c r="BN216" s="366"/>
    </row>
    <row r="217" spans="11:66" s="370" customFormat="1">
      <c r="K217" s="374"/>
      <c r="L217" s="363"/>
      <c r="M217" s="364"/>
      <c r="N217" s="364"/>
      <c r="O217" s="364"/>
      <c r="P217" s="364"/>
      <c r="Q217" s="364"/>
      <c r="R217" s="364"/>
      <c r="S217" s="364"/>
      <c r="T217" s="364"/>
      <c r="V217" s="371"/>
      <c r="W217" s="366"/>
      <c r="X217" s="364"/>
      <c r="Y217" s="364"/>
      <c r="Z217" s="364"/>
      <c r="AA217" s="364"/>
      <c r="AB217" s="364"/>
      <c r="AC217" s="364"/>
      <c r="AD217" s="364"/>
      <c r="AE217" s="364"/>
      <c r="AF217" s="366"/>
      <c r="AG217" s="366"/>
      <c r="AH217" s="366"/>
      <c r="AI217" s="366"/>
      <c r="AJ217" s="366"/>
      <c r="AK217" s="366"/>
      <c r="AL217" s="366"/>
      <c r="AM217" s="366"/>
      <c r="AN217" s="366"/>
      <c r="AO217" s="366"/>
      <c r="AP217" s="366"/>
      <c r="AQ217" s="366"/>
      <c r="AR217" s="366"/>
      <c r="AS217" s="366"/>
      <c r="AT217" s="366"/>
      <c r="AU217" s="366"/>
      <c r="AV217" s="366"/>
      <c r="AW217" s="366"/>
      <c r="AX217" s="366"/>
      <c r="AY217" s="366"/>
      <c r="AZ217" s="366"/>
      <c r="BA217" s="366"/>
      <c r="BB217" s="366"/>
      <c r="BC217" s="366"/>
      <c r="BD217" s="366"/>
      <c r="BE217" s="366"/>
      <c r="BF217" s="366"/>
      <c r="BG217" s="366"/>
      <c r="BH217" s="366"/>
      <c r="BI217" s="366"/>
      <c r="BJ217" s="366"/>
      <c r="BK217" s="366"/>
      <c r="BL217" s="366"/>
      <c r="BM217" s="366"/>
      <c r="BN217" s="366"/>
    </row>
    <row r="218" spans="11:66" s="370" customFormat="1">
      <c r="K218" s="374"/>
      <c r="L218" s="363"/>
      <c r="M218" s="364"/>
      <c r="N218" s="364"/>
      <c r="O218" s="364"/>
      <c r="P218" s="364"/>
      <c r="Q218" s="364"/>
      <c r="R218" s="364"/>
      <c r="S218" s="364"/>
      <c r="T218" s="364"/>
      <c r="V218" s="371"/>
      <c r="W218" s="366"/>
      <c r="X218" s="364"/>
      <c r="Y218" s="364"/>
      <c r="Z218" s="364"/>
      <c r="AA218" s="364"/>
      <c r="AB218" s="364"/>
      <c r="AC218" s="364"/>
      <c r="AD218" s="364"/>
      <c r="AE218" s="364"/>
      <c r="AF218" s="366"/>
      <c r="AG218" s="366"/>
      <c r="AH218" s="366"/>
      <c r="AI218" s="366"/>
      <c r="AJ218" s="366"/>
      <c r="AK218" s="366"/>
      <c r="AL218" s="366"/>
      <c r="AM218" s="366"/>
      <c r="AN218" s="366"/>
      <c r="AO218" s="366"/>
      <c r="AP218" s="366"/>
      <c r="AQ218" s="366"/>
      <c r="AR218" s="366"/>
      <c r="AS218" s="366"/>
      <c r="AT218" s="366"/>
      <c r="AU218" s="366"/>
      <c r="AV218" s="366"/>
      <c r="AW218" s="366"/>
      <c r="AX218" s="366"/>
      <c r="AY218" s="366"/>
      <c r="AZ218" s="366"/>
      <c r="BA218" s="366"/>
      <c r="BB218" s="366"/>
      <c r="BC218" s="366"/>
      <c r="BD218" s="366"/>
      <c r="BE218" s="366"/>
      <c r="BF218" s="366"/>
      <c r="BG218" s="366"/>
      <c r="BH218" s="366"/>
      <c r="BI218" s="366"/>
      <c r="BJ218" s="366"/>
      <c r="BK218" s="366"/>
      <c r="BL218" s="366"/>
      <c r="BM218" s="366"/>
      <c r="BN218" s="366"/>
    </row>
    <row r="219" spans="11:66" s="370" customFormat="1">
      <c r="K219" s="374"/>
      <c r="L219" s="363"/>
      <c r="M219" s="364"/>
      <c r="N219" s="364"/>
      <c r="O219" s="364"/>
      <c r="P219" s="364"/>
      <c r="Q219" s="364"/>
      <c r="R219" s="364"/>
      <c r="S219" s="364"/>
      <c r="T219" s="364"/>
      <c r="V219" s="371"/>
      <c r="W219" s="366"/>
      <c r="X219" s="364"/>
      <c r="Y219" s="364"/>
      <c r="Z219" s="364"/>
      <c r="AA219" s="364"/>
      <c r="AB219" s="364"/>
      <c r="AC219" s="364"/>
      <c r="AD219" s="364"/>
      <c r="AE219" s="364"/>
      <c r="AF219" s="366"/>
      <c r="AG219" s="366"/>
      <c r="AH219" s="366"/>
      <c r="AI219" s="366"/>
      <c r="AJ219" s="366"/>
      <c r="AK219" s="366"/>
      <c r="AL219" s="366"/>
      <c r="AM219" s="366"/>
      <c r="AN219" s="366"/>
      <c r="AO219" s="366"/>
      <c r="AP219" s="366"/>
      <c r="AQ219" s="366"/>
      <c r="AR219" s="366"/>
      <c r="AS219" s="366"/>
      <c r="AT219" s="366"/>
      <c r="AU219" s="366"/>
      <c r="AV219" s="366"/>
      <c r="AW219" s="366"/>
      <c r="AX219" s="366"/>
      <c r="AY219" s="366"/>
      <c r="AZ219" s="366"/>
      <c r="BA219" s="366"/>
      <c r="BB219" s="366"/>
      <c r="BC219" s="366"/>
      <c r="BD219" s="366"/>
      <c r="BE219" s="366"/>
      <c r="BF219" s="366"/>
      <c r="BG219" s="366"/>
      <c r="BH219" s="366"/>
      <c r="BI219" s="366"/>
      <c r="BJ219" s="366"/>
      <c r="BK219" s="366"/>
      <c r="BL219" s="366"/>
      <c r="BM219" s="366"/>
      <c r="BN219" s="366"/>
    </row>
    <row r="220" spans="11:66" s="370" customFormat="1">
      <c r="K220" s="374"/>
      <c r="L220" s="363"/>
      <c r="M220" s="364"/>
      <c r="N220" s="364"/>
      <c r="O220" s="364"/>
      <c r="P220" s="364"/>
      <c r="Q220" s="364"/>
      <c r="R220" s="364"/>
      <c r="S220" s="364"/>
      <c r="T220" s="364"/>
      <c r="V220" s="371"/>
      <c r="W220" s="366"/>
      <c r="X220" s="364"/>
      <c r="Y220" s="364"/>
      <c r="Z220" s="364"/>
      <c r="AA220" s="364"/>
      <c r="AB220" s="364"/>
      <c r="AC220" s="364"/>
      <c r="AD220" s="364"/>
      <c r="AE220" s="364"/>
      <c r="AF220" s="366"/>
      <c r="AG220" s="366"/>
      <c r="AH220" s="366"/>
      <c r="AI220" s="366"/>
      <c r="AJ220" s="366"/>
      <c r="AK220" s="366"/>
      <c r="AL220" s="366"/>
      <c r="AM220" s="366"/>
      <c r="AN220" s="366"/>
      <c r="AO220" s="366"/>
      <c r="AP220" s="366"/>
      <c r="AQ220" s="366"/>
      <c r="AR220" s="366"/>
      <c r="AS220" s="366"/>
      <c r="AT220" s="366"/>
      <c r="AU220" s="366"/>
      <c r="AV220" s="366"/>
      <c r="AW220" s="366"/>
      <c r="AX220" s="366"/>
      <c r="AY220" s="366"/>
      <c r="AZ220" s="366"/>
      <c r="BA220" s="366"/>
      <c r="BB220" s="366"/>
      <c r="BC220" s="366"/>
      <c r="BD220" s="366"/>
      <c r="BE220" s="366"/>
      <c r="BF220" s="366"/>
      <c r="BG220" s="366"/>
      <c r="BH220" s="366"/>
      <c r="BI220" s="366"/>
      <c r="BJ220" s="366"/>
      <c r="BK220" s="366"/>
      <c r="BL220" s="366"/>
      <c r="BM220" s="366"/>
      <c r="BN220" s="366"/>
    </row>
    <row r="221" spans="11:66" s="370" customFormat="1">
      <c r="K221" s="374"/>
      <c r="L221" s="363"/>
      <c r="M221" s="364"/>
      <c r="N221" s="364"/>
      <c r="O221" s="364"/>
      <c r="P221" s="364"/>
      <c r="Q221" s="364"/>
      <c r="R221" s="364"/>
      <c r="S221" s="364"/>
      <c r="T221" s="364"/>
      <c r="V221" s="371"/>
      <c r="W221" s="366"/>
      <c r="X221" s="364"/>
      <c r="Y221" s="364"/>
      <c r="Z221" s="364"/>
      <c r="AA221" s="364"/>
      <c r="AB221" s="364"/>
      <c r="AC221" s="364"/>
      <c r="AD221" s="364"/>
      <c r="AE221" s="364"/>
      <c r="AF221" s="366"/>
      <c r="AG221" s="366"/>
      <c r="AH221" s="366"/>
      <c r="AI221" s="366"/>
      <c r="AJ221" s="366"/>
      <c r="AK221" s="366"/>
      <c r="AL221" s="366"/>
      <c r="AM221" s="366"/>
      <c r="AN221" s="366"/>
      <c r="AO221" s="366"/>
      <c r="AP221" s="366"/>
      <c r="AQ221" s="366"/>
      <c r="AR221" s="366"/>
      <c r="AS221" s="366"/>
      <c r="AT221" s="366"/>
      <c r="AU221" s="366"/>
      <c r="AV221" s="366"/>
      <c r="AW221" s="366"/>
      <c r="AX221" s="366"/>
      <c r="AY221" s="366"/>
      <c r="AZ221" s="366"/>
      <c r="BA221" s="366"/>
      <c r="BB221" s="366"/>
      <c r="BC221" s="366"/>
      <c r="BD221" s="366"/>
      <c r="BE221" s="366"/>
      <c r="BF221" s="366"/>
      <c r="BG221" s="366"/>
      <c r="BH221" s="366"/>
      <c r="BI221" s="366"/>
      <c r="BJ221" s="366"/>
      <c r="BK221" s="366"/>
      <c r="BL221" s="366"/>
      <c r="BM221" s="366"/>
      <c r="BN221" s="366"/>
    </row>
    <row r="222" spans="11:66" s="370" customFormat="1">
      <c r="K222" s="374"/>
      <c r="L222" s="363"/>
      <c r="M222" s="364"/>
      <c r="N222" s="364"/>
      <c r="O222" s="364"/>
      <c r="P222" s="364"/>
      <c r="Q222" s="364"/>
      <c r="R222" s="364"/>
      <c r="S222" s="364"/>
      <c r="T222" s="364"/>
      <c r="V222" s="371"/>
      <c r="W222" s="366"/>
      <c r="X222" s="364"/>
      <c r="Y222" s="364"/>
      <c r="Z222" s="364"/>
      <c r="AA222" s="364"/>
      <c r="AB222" s="364"/>
      <c r="AC222" s="364"/>
      <c r="AD222" s="364"/>
      <c r="AE222" s="364"/>
      <c r="AF222" s="366"/>
      <c r="AG222" s="366"/>
      <c r="AH222" s="366"/>
      <c r="AI222" s="366"/>
      <c r="AJ222" s="366"/>
      <c r="AK222" s="366"/>
      <c r="AL222" s="366"/>
      <c r="AM222" s="366"/>
      <c r="AN222" s="366"/>
      <c r="AO222" s="366"/>
      <c r="AP222" s="366"/>
      <c r="AQ222" s="366"/>
      <c r="AR222" s="366"/>
      <c r="AS222" s="366"/>
      <c r="AT222" s="366"/>
      <c r="AU222" s="366"/>
      <c r="AV222" s="366"/>
      <c r="AW222" s="366"/>
      <c r="AX222" s="366"/>
      <c r="AY222" s="366"/>
      <c r="AZ222" s="366"/>
      <c r="BA222" s="366"/>
      <c r="BB222" s="366"/>
      <c r="BC222" s="366"/>
      <c r="BD222" s="366"/>
      <c r="BE222" s="366"/>
      <c r="BF222" s="366"/>
      <c r="BG222" s="366"/>
      <c r="BH222" s="366"/>
      <c r="BI222" s="366"/>
      <c r="BJ222" s="366"/>
      <c r="BK222" s="366"/>
      <c r="BL222" s="366"/>
      <c r="BM222" s="366"/>
      <c r="BN222" s="366"/>
    </row>
    <row r="223" spans="11:66" s="370" customFormat="1">
      <c r="K223" s="374"/>
      <c r="L223" s="363"/>
      <c r="M223" s="364"/>
      <c r="N223" s="364"/>
      <c r="O223" s="364"/>
      <c r="P223" s="364"/>
      <c r="Q223" s="364"/>
      <c r="R223" s="364"/>
      <c r="S223" s="364"/>
      <c r="T223" s="364"/>
      <c r="V223" s="371"/>
      <c r="W223" s="366"/>
      <c r="X223" s="364"/>
      <c r="Y223" s="364"/>
      <c r="Z223" s="364"/>
      <c r="AA223" s="364"/>
      <c r="AB223" s="364"/>
      <c r="AC223" s="364"/>
      <c r="AD223" s="364"/>
      <c r="AE223" s="364"/>
      <c r="AF223" s="366"/>
      <c r="AG223" s="366"/>
      <c r="AH223" s="366"/>
      <c r="AI223" s="366"/>
      <c r="AJ223" s="366"/>
      <c r="AK223" s="366"/>
      <c r="AL223" s="366"/>
      <c r="AM223" s="366"/>
      <c r="AN223" s="366"/>
      <c r="AO223" s="366"/>
      <c r="AP223" s="366"/>
      <c r="AQ223" s="366"/>
      <c r="AR223" s="366"/>
      <c r="AS223" s="366"/>
      <c r="AT223" s="366"/>
      <c r="AU223" s="366"/>
      <c r="AV223" s="366"/>
      <c r="AW223" s="366"/>
      <c r="AX223" s="366"/>
      <c r="AY223" s="366"/>
      <c r="AZ223" s="366"/>
      <c r="BA223" s="366"/>
      <c r="BB223" s="366"/>
      <c r="BC223" s="366"/>
      <c r="BD223" s="366"/>
      <c r="BE223" s="366"/>
      <c r="BF223" s="366"/>
      <c r="BG223" s="366"/>
      <c r="BH223" s="366"/>
      <c r="BI223" s="366"/>
      <c r="BJ223" s="366"/>
      <c r="BK223" s="366"/>
      <c r="BL223" s="366"/>
      <c r="BM223" s="366"/>
      <c r="BN223" s="366"/>
    </row>
    <row r="224" spans="11:66" s="370" customFormat="1">
      <c r="K224" s="374"/>
      <c r="L224" s="363"/>
      <c r="M224" s="364"/>
      <c r="N224" s="364"/>
      <c r="O224" s="364"/>
      <c r="P224" s="364"/>
      <c r="Q224" s="364"/>
      <c r="R224" s="364"/>
      <c r="S224" s="364"/>
      <c r="T224" s="364"/>
      <c r="V224" s="371"/>
      <c r="W224" s="366"/>
      <c r="X224" s="364"/>
      <c r="Y224" s="364"/>
      <c r="Z224" s="364"/>
      <c r="AA224" s="364"/>
      <c r="AB224" s="364"/>
      <c r="AC224" s="364"/>
      <c r="AD224" s="364"/>
      <c r="AE224" s="364"/>
      <c r="AF224" s="366"/>
      <c r="AG224" s="366"/>
      <c r="AH224" s="366"/>
      <c r="AI224" s="366"/>
      <c r="AJ224" s="366"/>
      <c r="AK224" s="366"/>
      <c r="AL224" s="366"/>
      <c r="AM224" s="366"/>
      <c r="AN224" s="366"/>
      <c r="AO224" s="366"/>
      <c r="AP224" s="366"/>
      <c r="AQ224" s="366"/>
      <c r="AR224" s="366"/>
      <c r="AS224" s="366"/>
      <c r="AT224" s="366"/>
      <c r="AU224" s="366"/>
      <c r="AV224" s="366"/>
      <c r="AW224" s="366"/>
      <c r="AX224" s="366"/>
      <c r="AY224" s="366"/>
      <c r="AZ224" s="366"/>
      <c r="BA224" s="366"/>
      <c r="BB224" s="366"/>
      <c r="BC224" s="366"/>
      <c r="BD224" s="366"/>
      <c r="BE224" s="366"/>
      <c r="BF224" s="366"/>
      <c r="BG224" s="366"/>
      <c r="BH224" s="366"/>
      <c r="BI224" s="366"/>
      <c r="BJ224" s="366"/>
      <c r="BK224" s="366"/>
      <c r="BL224" s="366"/>
      <c r="BM224" s="366"/>
      <c r="BN224" s="366"/>
    </row>
    <row r="225" spans="11:66" s="370" customFormat="1">
      <c r="K225" s="374"/>
      <c r="L225" s="363"/>
      <c r="M225" s="364"/>
      <c r="N225" s="364"/>
      <c r="O225" s="364"/>
      <c r="P225" s="364"/>
      <c r="Q225" s="364"/>
      <c r="R225" s="364"/>
      <c r="S225" s="364"/>
      <c r="T225" s="364"/>
      <c r="V225" s="371"/>
      <c r="W225" s="366"/>
      <c r="X225" s="364"/>
      <c r="Y225" s="364"/>
      <c r="Z225" s="364"/>
      <c r="AA225" s="364"/>
      <c r="AB225" s="364"/>
      <c r="AC225" s="364"/>
      <c r="AD225" s="364"/>
      <c r="AE225" s="364"/>
      <c r="AF225" s="366"/>
      <c r="AG225" s="366"/>
      <c r="AH225" s="366"/>
      <c r="AI225" s="366"/>
      <c r="AJ225" s="366"/>
      <c r="AK225" s="366"/>
      <c r="AL225" s="366"/>
      <c r="AM225" s="366"/>
      <c r="AN225" s="366"/>
      <c r="AO225" s="366"/>
      <c r="AP225" s="366"/>
      <c r="AQ225" s="366"/>
      <c r="AR225" s="366"/>
      <c r="AS225" s="366"/>
      <c r="AT225" s="366"/>
      <c r="AU225" s="366"/>
      <c r="AV225" s="366"/>
      <c r="AW225" s="366"/>
      <c r="AX225" s="366"/>
      <c r="AY225" s="366"/>
      <c r="AZ225" s="366"/>
      <c r="BA225" s="366"/>
      <c r="BB225" s="366"/>
      <c r="BC225" s="366"/>
      <c r="BD225" s="366"/>
      <c r="BE225" s="366"/>
      <c r="BF225" s="366"/>
      <c r="BG225" s="366"/>
      <c r="BH225" s="366"/>
      <c r="BI225" s="366"/>
      <c r="BJ225" s="366"/>
      <c r="BK225" s="366"/>
      <c r="BL225" s="366"/>
      <c r="BM225" s="366"/>
      <c r="BN225" s="366"/>
    </row>
    <row r="226" spans="11:66" s="370" customFormat="1">
      <c r="K226" s="374"/>
      <c r="L226" s="363"/>
      <c r="M226" s="364"/>
      <c r="N226" s="364"/>
      <c r="O226" s="364"/>
      <c r="P226" s="364"/>
      <c r="Q226" s="364"/>
      <c r="R226" s="364"/>
      <c r="S226" s="364"/>
      <c r="T226" s="364"/>
      <c r="V226" s="371"/>
      <c r="W226" s="366"/>
      <c r="X226" s="364"/>
      <c r="Y226" s="364"/>
      <c r="Z226" s="364"/>
      <c r="AA226" s="364"/>
      <c r="AB226" s="364"/>
      <c r="AC226" s="364"/>
      <c r="AD226" s="364"/>
      <c r="AE226" s="364"/>
      <c r="AF226" s="366"/>
      <c r="AG226" s="366"/>
      <c r="AH226" s="366"/>
      <c r="AI226" s="366"/>
      <c r="AJ226" s="366"/>
      <c r="AK226" s="366"/>
      <c r="AL226" s="366"/>
      <c r="AM226" s="366"/>
      <c r="AN226" s="366"/>
      <c r="AO226" s="366"/>
      <c r="AP226" s="366"/>
      <c r="AQ226" s="366"/>
      <c r="AR226" s="366"/>
      <c r="AS226" s="366"/>
      <c r="AT226" s="366"/>
      <c r="AU226" s="366"/>
      <c r="AV226" s="366"/>
      <c r="AW226" s="366"/>
      <c r="AX226" s="366"/>
      <c r="AY226" s="366"/>
      <c r="AZ226" s="366"/>
      <c r="BA226" s="366"/>
      <c r="BB226" s="366"/>
      <c r="BC226" s="366"/>
      <c r="BD226" s="366"/>
      <c r="BE226" s="366"/>
      <c r="BF226" s="366"/>
      <c r="BG226" s="366"/>
      <c r="BH226" s="366"/>
      <c r="BI226" s="366"/>
      <c r="BJ226" s="366"/>
      <c r="BK226" s="366"/>
      <c r="BL226" s="366"/>
      <c r="BM226" s="366"/>
      <c r="BN226" s="366"/>
    </row>
    <row r="227" spans="11:66" s="370" customFormat="1">
      <c r="K227" s="374"/>
      <c r="L227" s="363"/>
      <c r="M227" s="364"/>
      <c r="N227" s="364"/>
      <c r="O227" s="364"/>
      <c r="P227" s="364"/>
      <c r="Q227" s="364"/>
      <c r="R227" s="364"/>
      <c r="S227" s="364"/>
      <c r="T227" s="364"/>
      <c r="V227" s="371"/>
      <c r="W227" s="366"/>
      <c r="X227" s="364"/>
      <c r="Y227" s="364"/>
      <c r="Z227" s="364"/>
      <c r="AA227" s="364"/>
      <c r="AB227" s="364"/>
      <c r="AC227" s="364"/>
      <c r="AD227" s="364"/>
      <c r="AE227" s="364"/>
      <c r="AF227" s="366"/>
      <c r="AG227" s="366"/>
      <c r="AH227" s="366"/>
      <c r="AI227" s="366"/>
      <c r="AJ227" s="366"/>
      <c r="AK227" s="366"/>
      <c r="AL227" s="366"/>
      <c r="AM227" s="366"/>
      <c r="AN227" s="366"/>
      <c r="AO227" s="366"/>
      <c r="AP227" s="366"/>
      <c r="AQ227" s="366"/>
      <c r="AR227" s="366"/>
      <c r="AS227" s="366"/>
      <c r="AT227" s="366"/>
      <c r="AU227" s="366"/>
      <c r="AV227" s="366"/>
      <c r="AW227" s="366"/>
      <c r="AX227" s="366"/>
      <c r="AY227" s="366"/>
      <c r="AZ227" s="366"/>
      <c r="BA227" s="366"/>
      <c r="BB227" s="366"/>
      <c r="BC227" s="366"/>
      <c r="BD227" s="366"/>
      <c r="BE227" s="366"/>
      <c r="BF227" s="366"/>
      <c r="BG227" s="366"/>
      <c r="BH227" s="366"/>
      <c r="BI227" s="366"/>
      <c r="BJ227" s="366"/>
      <c r="BK227" s="366"/>
      <c r="BL227" s="366"/>
      <c r="BM227" s="366"/>
      <c r="BN227" s="366"/>
    </row>
    <row r="228" spans="11:66" s="370" customFormat="1">
      <c r="K228" s="374"/>
      <c r="L228" s="363"/>
      <c r="M228" s="364"/>
      <c r="N228" s="364"/>
      <c r="O228" s="364"/>
      <c r="P228" s="364"/>
      <c r="Q228" s="364"/>
      <c r="R228" s="364"/>
      <c r="S228" s="364"/>
      <c r="T228" s="364"/>
      <c r="V228" s="371"/>
      <c r="W228" s="366"/>
      <c r="X228" s="364"/>
      <c r="Y228" s="364"/>
      <c r="Z228" s="364"/>
      <c r="AA228" s="364"/>
      <c r="AB228" s="364"/>
      <c r="AC228" s="364"/>
      <c r="AD228" s="364"/>
      <c r="AE228" s="364"/>
      <c r="AF228" s="366"/>
      <c r="AG228" s="366"/>
      <c r="AH228" s="366"/>
      <c r="AI228" s="366"/>
      <c r="AJ228" s="366"/>
      <c r="AK228" s="366"/>
      <c r="AL228" s="366"/>
      <c r="AM228" s="366"/>
      <c r="AN228" s="366"/>
      <c r="AO228" s="366"/>
      <c r="AP228" s="366"/>
      <c r="AQ228" s="366"/>
      <c r="AR228" s="366"/>
      <c r="AS228" s="366"/>
      <c r="AT228" s="366"/>
      <c r="AU228" s="366"/>
      <c r="AV228" s="366"/>
      <c r="AW228" s="366"/>
      <c r="AX228" s="366"/>
      <c r="AY228" s="366"/>
      <c r="AZ228" s="366"/>
      <c r="BA228" s="366"/>
      <c r="BB228" s="366"/>
      <c r="BC228" s="366"/>
      <c r="BD228" s="366"/>
      <c r="BE228" s="366"/>
      <c r="BF228" s="366"/>
      <c r="BG228" s="366"/>
      <c r="BH228" s="366"/>
      <c r="BI228" s="366"/>
      <c r="BJ228" s="366"/>
      <c r="BK228" s="366"/>
      <c r="BL228" s="366"/>
      <c r="BM228" s="366"/>
      <c r="BN228" s="366"/>
    </row>
    <row r="229" spans="11:66" s="370" customFormat="1">
      <c r="K229" s="374"/>
      <c r="L229" s="363"/>
      <c r="M229" s="364"/>
      <c r="N229" s="364"/>
      <c r="O229" s="364"/>
      <c r="P229" s="364"/>
      <c r="Q229" s="364"/>
      <c r="R229" s="364"/>
      <c r="S229" s="364"/>
      <c r="T229" s="364"/>
      <c r="V229" s="371"/>
      <c r="W229" s="366"/>
      <c r="X229" s="364"/>
      <c r="Y229" s="364"/>
      <c r="Z229" s="364"/>
      <c r="AA229" s="364"/>
      <c r="AB229" s="364"/>
      <c r="AC229" s="364"/>
      <c r="AD229" s="364"/>
      <c r="AE229" s="364"/>
      <c r="AF229" s="366"/>
      <c r="AG229" s="366"/>
      <c r="AH229" s="366"/>
      <c r="AI229" s="366"/>
      <c r="AJ229" s="366"/>
      <c r="AK229" s="366"/>
      <c r="AL229" s="366"/>
      <c r="AM229" s="366"/>
      <c r="AN229" s="366"/>
      <c r="AO229" s="366"/>
      <c r="AP229" s="366"/>
      <c r="AQ229" s="366"/>
      <c r="AR229" s="366"/>
      <c r="AS229" s="366"/>
      <c r="AT229" s="366"/>
      <c r="AU229" s="366"/>
      <c r="AV229" s="366"/>
      <c r="AW229" s="366"/>
      <c r="AX229" s="366"/>
      <c r="AY229" s="366"/>
      <c r="AZ229" s="366"/>
      <c r="BA229" s="366"/>
      <c r="BB229" s="366"/>
      <c r="BC229" s="366"/>
      <c r="BD229" s="366"/>
      <c r="BE229" s="366"/>
      <c r="BF229" s="366"/>
      <c r="BG229" s="366"/>
      <c r="BH229" s="366"/>
      <c r="BI229" s="366"/>
      <c r="BJ229" s="366"/>
      <c r="BK229" s="366"/>
      <c r="BL229" s="366"/>
      <c r="BM229" s="366"/>
      <c r="BN229" s="366"/>
    </row>
    <row r="230" spans="11:66" s="370" customFormat="1">
      <c r="K230" s="374"/>
      <c r="L230" s="363"/>
      <c r="M230" s="364"/>
      <c r="N230" s="364"/>
      <c r="O230" s="364"/>
      <c r="P230" s="364"/>
      <c r="Q230" s="364"/>
      <c r="R230" s="364"/>
      <c r="S230" s="364"/>
      <c r="T230" s="364"/>
      <c r="V230" s="371"/>
      <c r="W230" s="366"/>
      <c r="X230" s="364"/>
      <c r="Y230" s="364"/>
      <c r="Z230" s="364"/>
      <c r="AA230" s="364"/>
      <c r="AB230" s="364"/>
      <c r="AC230" s="364"/>
      <c r="AD230" s="364"/>
      <c r="AE230" s="364"/>
      <c r="AF230" s="366"/>
      <c r="AG230" s="366"/>
      <c r="AH230" s="366"/>
      <c r="AI230" s="366"/>
      <c r="AJ230" s="366"/>
      <c r="AK230" s="366"/>
      <c r="AL230" s="366"/>
      <c r="AM230" s="366"/>
      <c r="AN230" s="366"/>
      <c r="AO230" s="366"/>
      <c r="AP230" s="366"/>
      <c r="AQ230" s="366"/>
      <c r="AR230" s="366"/>
      <c r="AS230" s="366"/>
      <c r="AT230" s="366"/>
      <c r="AU230" s="366"/>
      <c r="AV230" s="366"/>
      <c r="AW230" s="366"/>
      <c r="AX230" s="366"/>
      <c r="AY230" s="366"/>
      <c r="AZ230" s="366"/>
      <c r="BA230" s="366"/>
      <c r="BB230" s="366"/>
      <c r="BC230" s="366"/>
      <c r="BD230" s="366"/>
      <c r="BE230" s="366"/>
      <c r="BF230" s="366"/>
      <c r="BG230" s="366"/>
      <c r="BH230" s="366"/>
      <c r="BI230" s="366"/>
      <c r="BJ230" s="366"/>
      <c r="BK230" s="366"/>
      <c r="BL230" s="366"/>
      <c r="BM230" s="366"/>
      <c r="BN230" s="366"/>
    </row>
    <row r="231" spans="11:66" s="370" customFormat="1">
      <c r="K231" s="374"/>
      <c r="L231" s="363"/>
      <c r="M231" s="364"/>
      <c r="N231" s="364"/>
      <c r="O231" s="364"/>
      <c r="P231" s="364"/>
      <c r="Q231" s="364"/>
      <c r="R231" s="364"/>
      <c r="S231" s="364"/>
      <c r="T231" s="364"/>
      <c r="V231" s="371"/>
      <c r="W231" s="366"/>
      <c r="X231" s="364"/>
      <c r="Y231" s="364"/>
      <c r="Z231" s="364"/>
      <c r="AA231" s="364"/>
      <c r="AB231" s="364"/>
      <c r="AC231" s="364"/>
      <c r="AD231" s="364"/>
      <c r="AE231" s="364"/>
      <c r="AF231" s="366"/>
      <c r="AG231" s="366"/>
      <c r="AH231" s="366"/>
      <c r="AI231" s="366"/>
      <c r="AJ231" s="366"/>
      <c r="AK231" s="366"/>
      <c r="AL231" s="366"/>
      <c r="AM231" s="366"/>
      <c r="AN231" s="366"/>
      <c r="AO231" s="366"/>
      <c r="AP231" s="366"/>
      <c r="AQ231" s="366"/>
      <c r="AR231" s="366"/>
      <c r="AS231" s="366"/>
      <c r="AT231" s="366"/>
      <c r="AU231" s="366"/>
      <c r="AV231" s="366"/>
      <c r="AW231" s="366"/>
      <c r="AX231" s="366"/>
      <c r="AY231" s="366"/>
      <c r="AZ231" s="366"/>
      <c r="BA231" s="366"/>
      <c r="BB231" s="366"/>
      <c r="BC231" s="366"/>
      <c r="BD231" s="366"/>
      <c r="BE231" s="366"/>
      <c r="BF231" s="366"/>
      <c r="BG231" s="366"/>
      <c r="BH231" s="366"/>
      <c r="BI231" s="366"/>
      <c r="BJ231" s="366"/>
      <c r="BK231" s="366"/>
      <c r="BL231" s="366"/>
      <c r="BM231" s="366"/>
      <c r="BN231" s="366"/>
    </row>
    <row r="232" spans="11:66" s="370" customFormat="1">
      <c r="K232" s="374"/>
      <c r="L232" s="363"/>
      <c r="M232" s="364"/>
      <c r="N232" s="364"/>
      <c r="O232" s="364"/>
      <c r="P232" s="364"/>
      <c r="Q232" s="364"/>
      <c r="R232" s="364"/>
      <c r="S232" s="364"/>
      <c r="T232" s="364"/>
      <c r="V232" s="371"/>
      <c r="W232" s="366"/>
      <c r="X232" s="364"/>
      <c r="Y232" s="364"/>
      <c r="Z232" s="364"/>
      <c r="AA232" s="364"/>
      <c r="AB232" s="364"/>
      <c r="AC232" s="364"/>
      <c r="AD232" s="364"/>
      <c r="AE232" s="364"/>
      <c r="AF232" s="366"/>
      <c r="AG232" s="366"/>
      <c r="AH232" s="366"/>
      <c r="AI232" s="366"/>
      <c r="AJ232" s="366"/>
      <c r="AK232" s="366"/>
      <c r="AL232" s="366"/>
      <c r="AM232" s="366"/>
      <c r="AN232" s="366"/>
      <c r="AO232" s="366"/>
      <c r="AP232" s="366"/>
      <c r="AQ232" s="366"/>
      <c r="AR232" s="366"/>
      <c r="AS232" s="366"/>
      <c r="AT232" s="366"/>
      <c r="AU232" s="366"/>
      <c r="AV232" s="366"/>
      <c r="AW232" s="366"/>
      <c r="AX232" s="366"/>
      <c r="AY232" s="366"/>
      <c r="AZ232" s="366"/>
      <c r="BA232" s="366"/>
      <c r="BB232" s="366"/>
      <c r="BC232" s="366"/>
      <c r="BD232" s="366"/>
      <c r="BE232" s="366"/>
      <c r="BF232" s="366"/>
      <c r="BG232" s="366"/>
      <c r="BH232" s="366"/>
      <c r="BI232" s="366"/>
      <c r="BJ232" s="366"/>
      <c r="BK232" s="366"/>
      <c r="BL232" s="366"/>
      <c r="BM232" s="366"/>
      <c r="BN232" s="366"/>
    </row>
    <row r="233" spans="11:66" s="370" customFormat="1">
      <c r="K233" s="374"/>
      <c r="L233" s="363"/>
      <c r="M233" s="364"/>
      <c r="N233" s="364"/>
      <c r="O233" s="364"/>
      <c r="P233" s="364"/>
      <c r="Q233" s="364"/>
      <c r="R233" s="364"/>
      <c r="S233" s="364"/>
      <c r="T233" s="364"/>
      <c r="V233" s="371"/>
      <c r="W233" s="366"/>
      <c r="X233" s="364"/>
      <c r="Y233" s="364"/>
      <c r="Z233" s="364"/>
      <c r="AA233" s="364"/>
      <c r="AB233" s="364"/>
      <c r="AC233" s="364"/>
      <c r="AD233" s="364"/>
      <c r="AE233" s="364"/>
      <c r="AF233" s="366"/>
      <c r="AG233" s="366"/>
      <c r="AH233" s="366"/>
      <c r="AI233" s="366"/>
      <c r="AJ233" s="366"/>
      <c r="AK233" s="366"/>
      <c r="AL233" s="366"/>
      <c r="AM233" s="366"/>
      <c r="AN233" s="366"/>
      <c r="AO233" s="366"/>
      <c r="AP233" s="366"/>
      <c r="AQ233" s="366"/>
      <c r="AR233" s="366"/>
      <c r="AS233" s="366"/>
      <c r="AT233" s="366"/>
      <c r="AU233" s="366"/>
      <c r="AV233" s="366"/>
      <c r="AW233" s="366"/>
      <c r="AX233" s="366"/>
      <c r="AY233" s="366"/>
      <c r="AZ233" s="366"/>
      <c r="BA233" s="366"/>
      <c r="BB233" s="366"/>
      <c r="BC233" s="366"/>
      <c r="BD233" s="366"/>
      <c r="BE233" s="366"/>
      <c r="BF233" s="366"/>
      <c r="BG233" s="366"/>
      <c r="BH233" s="366"/>
      <c r="BI233" s="366"/>
      <c r="BJ233" s="366"/>
      <c r="BK233" s="366"/>
      <c r="BL233" s="366"/>
      <c r="BM233" s="366"/>
      <c r="BN233" s="366"/>
    </row>
    <row r="234" spans="11:66" s="370" customFormat="1">
      <c r="K234" s="374"/>
      <c r="L234" s="363"/>
      <c r="M234" s="364"/>
      <c r="N234" s="364"/>
      <c r="O234" s="364"/>
      <c r="P234" s="364"/>
      <c r="Q234" s="364"/>
      <c r="R234" s="364"/>
      <c r="S234" s="364"/>
      <c r="T234" s="364"/>
      <c r="V234" s="371"/>
      <c r="W234" s="366"/>
      <c r="X234" s="364"/>
      <c r="Y234" s="364"/>
      <c r="Z234" s="364"/>
      <c r="AA234" s="364"/>
      <c r="AB234" s="364"/>
      <c r="AC234" s="364"/>
      <c r="AD234" s="364"/>
      <c r="AE234" s="364"/>
      <c r="AF234" s="366"/>
      <c r="AG234" s="366"/>
      <c r="AH234" s="366"/>
      <c r="AI234" s="366"/>
      <c r="AJ234" s="366"/>
      <c r="AK234" s="366"/>
      <c r="AL234" s="366"/>
      <c r="AM234" s="366"/>
      <c r="AN234" s="366"/>
      <c r="AO234" s="366"/>
      <c r="AP234" s="366"/>
      <c r="AQ234" s="366"/>
      <c r="AR234" s="366"/>
      <c r="AS234" s="366"/>
      <c r="AT234" s="366"/>
      <c r="AU234" s="366"/>
      <c r="AV234" s="366"/>
      <c r="AW234" s="366"/>
      <c r="AX234" s="366"/>
      <c r="AY234" s="366"/>
      <c r="AZ234" s="366"/>
      <c r="BA234" s="366"/>
      <c r="BB234" s="366"/>
      <c r="BC234" s="366"/>
      <c r="BD234" s="366"/>
      <c r="BE234" s="366"/>
      <c r="BF234" s="366"/>
      <c r="BG234" s="366"/>
      <c r="BH234" s="366"/>
      <c r="BI234" s="366"/>
      <c r="BJ234" s="366"/>
      <c r="BK234" s="366"/>
      <c r="BL234" s="366"/>
      <c r="BM234" s="366"/>
      <c r="BN234" s="366"/>
    </row>
    <row r="235" spans="11:66" s="370" customFormat="1">
      <c r="K235" s="374"/>
      <c r="L235" s="363"/>
      <c r="M235" s="364"/>
      <c r="N235" s="364"/>
      <c r="O235" s="364"/>
      <c r="P235" s="364"/>
      <c r="Q235" s="364"/>
      <c r="R235" s="364"/>
      <c r="S235" s="364"/>
      <c r="T235" s="364"/>
      <c r="V235" s="371"/>
      <c r="W235" s="366"/>
      <c r="X235" s="364"/>
      <c r="Y235" s="364"/>
      <c r="Z235" s="364"/>
      <c r="AA235" s="364"/>
      <c r="AB235" s="364"/>
      <c r="AC235" s="364"/>
      <c r="AD235" s="364"/>
      <c r="AE235" s="364"/>
      <c r="AF235" s="366"/>
      <c r="AG235" s="366"/>
      <c r="AH235" s="366"/>
      <c r="AI235" s="366"/>
      <c r="AJ235" s="366"/>
      <c r="AK235" s="366"/>
      <c r="AL235" s="366"/>
      <c r="AM235" s="366"/>
      <c r="AN235" s="366"/>
      <c r="AO235" s="366"/>
      <c r="AP235" s="366"/>
      <c r="AQ235" s="366"/>
      <c r="AR235" s="366"/>
      <c r="AS235" s="366"/>
      <c r="AT235" s="366"/>
      <c r="AU235" s="366"/>
      <c r="AV235" s="366"/>
      <c r="AW235" s="366"/>
      <c r="AX235" s="366"/>
      <c r="AY235" s="366"/>
      <c r="AZ235" s="366"/>
      <c r="BA235" s="366"/>
      <c r="BB235" s="366"/>
      <c r="BC235" s="366"/>
      <c r="BD235" s="366"/>
      <c r="BE235" s="366"/>
      <c r="BF235" s="366"/>
      <c r="BG235" s="366"/>
      <c r="BH235" s="366"/>
      <c r="BI235" s="366"/>
      <c r="BJ235" s="366"/>
      <c r="BK235" s="366"/>
      <c r="BL235" s="366"/>
      <c r="BM235" s="366"/>
      <c r="BN235" s="366"/>
    </row>
    <row r="236" spans="11:66" s="370" customFormat="1">
      <c r="K236" s="374"/>
      <c r="L236" s="363"/>
      <c r="M236" s="364"/>
      <c r="N236" s="364"/>
      <c r="O236" s="364"/>
      <c r="P236" s="364"/>
      <c r="Q236" s="364"/>
      <c r="R236" s="364"/>
      <c r="S236" s="364"/>
      <c r="T236" s="364"/>
      <c r="V236" s="371"/>
      <c r="W236" s="366"/>
      <c r="X236" s="364"/>
      <c r="Y236" s="364"/>
      <c r="Z236" s="364"/>
      <c r="AA236" s="364"/>
      <c r="AB236" s="364"/>
      <c r="AC236" s="364"/>
      <c r="AD236" s="364"/>
      <c r="AE236" s="364"/>
      <c r="AF236" s="366"/>
      <c r="AG236" s="366"/>
      <c r="AH236" s="366"/>
      <c r="AI236" s="366"/>
      <c r="AJ236" s="366"/>
      <c r="AK236" s="366"/>
      <c r="AL236" s="366"/>
      <c r="AM236" s="366"/>
      <c r="AN236" s="366"/>
      <c r="AO236" s="366"/>
      <c r="AP236" s="366"/>
      <c r="AQ236" s="366"/>
      <c r="AR236" s="366"/>
      <c r="AS236" s="366"/>
      <c r="AT236" s="366"/>
      <c r="AU236" s="366"/>
      <c r="AV236" s="366"/>
      <c r="AW236" s="366"/>
      <c r="AX236" s="366"/>
      <c r="AY236" s="366"/>
      <c r="AZ236" s="366"/>
      <c r="BA236" s="366"/>
      <c r="BB236" s="366"/>
      <c r="BC236" s="366"/>
      <c r="BD236" s="366"/>
      <c r="BE236" s="366"/>
      <c r="BF236" s="366"/>
      <c r="BG236" s="366"/>
      <c r="BH236" s="366"/>
      <c r="BI236" s="366"/>
      <c r="BJ236" s="366"/>
      <c r="BK236" s="366"/>
      <c r="BL236" s="366"/>
      <c r="BM236" s="366"/>
      <c r="BN236" s="366"/>
    </row>
    <row r="237" spans="11:66" s="370" customFormat="1">
      <c r="K237" s="374"/>
      <c r="L237" s="363"/>
      <c r="M237" s="364"/>
      <c r="N237" s="364"/>
      <c r="O237" s="364"/>
      <c r="P237" s="364"/>
      <c r="Q237" s="364"/>
      <c r="R237" s="364"/>
      <c r="S237" s="364"/>
      <c r="T237" s="364"/>
      <c r="V237" s="371"/>
      <c r="W237" s="366"/>
      <c r="X237" s="364"/>
      <c r="Y237" s="364"/>
      <c r="Z237" s="364"/>
      <c r="AA237" s="364"/>
      <c r="AB237" s="364"/>
      <c r="AC237" s="364"/>
      <c r="AD237" s="364"/>
      <c r="AE237" s="364"/>
      <c r="AF237" s="366"/>
      <c r="AG237" s="366"/>
      <c r="AH237" s="366"/>
      <c r="AI237" s="366"/>
      <c r="AJ237" s="366"/>
      <c r="AK237" s="366"/>
      <c r="AL237" s="366"/>
      <c r="AM237" s="366"/>
      <c r="AN237" s="366"/>
      <c r="AO237" s="366"/>
      <c r="AP237" s="366"/>
      <c r="AQ237" s="366"/>
      <c r="AR237" s="366"/>
      <c r="AS237" s="366"/>
      <c r="AT237" s="366"/>
      <c r="AU237" s="366"/>
      <c r="AV237" s="366"/>
      <c r="AW237" s="366"/>
      <c r="AX237" s="366"/>
      <c r="AY237" s="366"/>
      <c r="AZ237" s="366"/>
      <c r="BA237" s="366"/>
      <c r="BB237" s="366"/>
      <c r="BC237" s="366"/>
      <c r="BD237" s="366"/>
      <c r="BE237" s="366"/>
      <c r="BF237" s="366"/>
      <c r="BG237" s="366"/>
      <c r="BH237" s="366"/>
      <c r="BI237" s="366"/>
      <c r="BJ237" s="366"/>
      <c r="BK237" s="366"/>
      <c r="BL237" s="366"/>
      <c r="BM237" s="366"/>
      <c r="BN237" s="366"/>
    </row>
    <row r="238" spans="11:66" s="370" customFormat="1">
      <c r="K238" s="374"/>
      <c r="L238" s="363"/>
      <c r="M238" s="364"/>
      <c r="N238" s="364"/>
      <c r="O238" s="364"/>
      <c r="P238" s="364"/>
      <c r="Q238" s="364"/>
      <c r="R238" s="364"/>
      <c r="S238" s="364"/>
      <c r="T238" s="364"/>
      <c r="V238" s="371"/>
      <c r="W238" s="366"/>
      <c r="X238" s="364"/>
      <c r="Y238" s="364"/>
      <c r="Z238" s="364"/>
      <c r="AA238" s="364"/>
      <c r="AB238" s="364"/>
      <c r="AC238" s="364"/>
      <c r="AD238" s="364"/>
      <c r="AE238" s="364"/>
      <c r="AF238" s="366"/>
      <c r="AG238" s="366"/>
      <c r="AH238" s="366"/>
      <c r="AI238" s="366"/>
      <c r="AJ238" s="366"/>
      <c r="AK238" s="366"/>
      <c r="AL238" s="366"/>
      <c r="AM238" s="366"/>
      <c r="AN238" s="366"/>
      <c r="AO238" s="366"/>
      <c r="AP238" s="366"/>
      <c r="AQ238" s="366"/>
      <c r="AR238" s="366"/>
      <c r="AS238" s="366"/>
      <c r="AT238" s="366"/>
      <c r="AU238" s="366"/>
      <c r="AV238" s="366"/>
      <c r="AW238" s="366"/>
      <c r="AX238" s="366"/>
      <c r="AY238" s="366"/>
      <c r="AZ238" s="366"/>
      <c r="BA238" s="366"/>
      <c r="BB238" s="366"/>
      <c r="BC238" s="366"/>
      <c r="BD238" s="366"/>
      <c r="BE238" s="366"/>
      <c r="BF238" s="366"/>
      <c r="BG238" s="366"/>
      <c r="BH238" s="366"/>
      <c r="BI238" s="366"/>
      <c r="BJ238" s="366"/>
      <c r="BK238" s="366"/>
      <c r="BL238" s="366"/>
      <c r="BM238" s="366"/>
      <c r="BN238" s="366"/>
    </row>
    <row r="239" spans="11:66" s="370" customFormat="1">
      <c r="K239" s="374"/>
      <c r="L239" s="363"/>
      <c r="M239" s="364"/>
      <c r="N239" s="364"/>
      <c r="O239" s="364"/>
      <c r="P239" s="364"/>
      <c r="Q239" s="364"/>
      <c r="R239" s="364"/>
      <c r="S239" s="364"/>
      <c r="T239" s="364"/>
      <c r="V239" s="371"/>
      <c r="W239" s="366"/>
      <c r="X239" s="364"/>
      <c r="Y239" s="364"/>
      <c r="Z239" s="364"/>
      <c r="AA239" s="364"/>
      <c r="AB239" s="364"/>
      <c r="AC239" s="364"/>
      <c r="AD239" s="364"/>
      <c r="AE239" s="364"/>
      <c r="AF239" s="366"/>
      <c r="AG239" s="366"/>
      <c r="AH239" s="366"/>
      <c r="AI239" s="366"/>
      <c r="AJ239" s="366"/>
      <c r="AK239" s="366"/>
      <c r="AL239" s="366"/>
      <c r="AM239" s="366"/>
      <c r="AN239" s="366"/>
      <c r="AO239" s="366"/>
      <c r="AP239" s="366"/>
      <c r="AQ239" s="366"/>
      <c r="AR239" s="366"/>
      <c r="AS239" s="366"/>
      <c r="AT239" s="366"/>
      <c r="AU239" s="366"/>
      <c r="AV239" s="366"/>
      <c r="AW239" s="366"/>
      <c r="AX239" s="366"/>
      <c r="AY239" s="366"/>
      <c r="AZ239" s="366"/>
      <c r="BA239" s="366"/>
      <c r="BB239" s="366"/>
      <c r="BC239" s="366"/>
      <c r="BD239" s="366"/>
      <c r="BE239" s="366"/>
      <c r="BF239" s="366"/>
      <c r="BG239" s="366"/>
      <c r="BH239" s="366"/>
      <c r="BI239" s="366"/>
      <c r="BJ239" s="366"/>
      <c r="BK239" s="366"/>
      <c r="BL239" s="366"/>
      <c r="BM239" s="366"/>
      <c r="BN239" s="366"/>
    </row>
    <row r="240" spans="11:66" s="370" customFormat="1">
      <c r="K240" s="374"/>
      <c r="L240" s="363"/>
      <c r="M240" s="364"/>
      <c r="N240" s="364"/>
      <c r="O240" s="364"/>
      <c r="P240" s="364"/>
      <c r="Q240" s="364"/>
      <c r="R240" s="364"/>
      <c r="S240" s="364"/>
      <c r="T240" s="364"/>
      <c r="V240" s="371"/>
      <c r="W240" s="366"/>
      <c r="X240" s="364"/>
      <c r="Y240" s="364"/>
      <c r="Z240" s="364"/>
      <c r="AA240" s="364"/>
      <c r="AB240" s="364"/>
      <c r="AC240" s="364"/>
      <c r="AD240" s="364"/>
      <c r="AE240" s="364"/>
      <c r="AF240" s="366"/>
      <c r="AG240" s="366"/>
      <c r="AH240" s="366"/>
      <c r="AI240" s="366"/>
      <c r="AJ240" s="366"/>
      <c r="AK240" s="366"/>
      <c r="AL240" s="366"/>
      <c r="AM240" s="366"/>
      <c r="AN240" s="366"/>
      <c r="AO240" s="366"/>
      <c r="AP240" s="366"/>
      <c r="AQ240" s="366"/>
      <c r="AR240" s="366"/>
      <c r="AS240" s="366"/>
      <c r="AT240" s="366"/>
      <c r="AU240" s="366"/>
      <c r="AV240" s="366"/>
      <c r="AW240" s="366"/>
      <c r="AX240" s="366"/>
      <c r="AY240" s="366"/>
      <c r="AZ240" s="366"/>
      <c r="BA240" s="366"/>
      <c r="BB240" s="366"/>
      <c r="BC240" s="366"/>
      <c r="BD240" s="366"/>
      <c r="BE240" s="366"/>
      <c r="BF240" s="366"/>
      <c r="BG240" s="366"/>
      <c r="BH240" s="366"/>
      <c r="BI240" s="366"/>
      <c r="BJ240" s="366"/>
      <c r="BK240" s="366"/>
      <c r="BL240" s="366"/>
      <c r="BM240" s="366"/>
      <c r="BN240" s="366"/>
    </row>
    <row r="241" spans="11:66" s="370" customFormat="1">
      <c r="K241" s="374"/>
      <c r="L241" s="363"/>
      <c r="M241" s="364"/>
      <c r="N241" s="364"/>
      <c r="O241" s="364"/>
      <c r="P241" s="364"/>
      <c r="Q241" s="364"/>
      <c r="R241" s="364"/>
      <c r="S241" s="364"/>
      <c r="T241" s="364"/>
      <c r="V241" s="371"/>
      <c r="W241" s="366"/>
      <c r="X241" s="364"/>
      <c r="Y241" s="364"/>
      <c r="Z241" s="364"/>
      <c r="AA241" s="364"/>
      <c r="AB241" s="364"/>
      <c r="AC241" s="364"/>
      <c r="AD241" s="364"/>
      <c r="AE241" s="364"/>
      <c r="AF241" s="366"/>
      <c r="AG241" s="366"/>
      <c r="AH241" s="366"/>
      <c r="AI241" s="366"/>
      <c r="AJ241" s="366"/>
      <c r="AK241" s="366"/>
      <c r="AL241" s="366"/>
      <c r="AM241" s="366"/>
      <c r="AN241" s="366"/>
      <c r="AO241" s="366"/>
      <c r="AP241" s="366"/>
      <c r="AQ241" s="366"/>
      <c r="AR241" s="366"/>
      <c r="AS241" s="366"/>
      <c r="AT241" s="366"/>
      <c r="AU241" s="366"/>
      <c r="AV241" s="366"/>
      <c r="AW241" s="366"/>
      <c r="AX241" s="366"/>
      <c r="AY241" s="366"/>
      <c r="AZ241" s="366"/>
      <c r="BA241" s="366"/>
      <c r="BB241" s="366"/>
      <c r="BC241" s="366"/>
      <c r="BD241" s="366"/>
      <c r="BE241" s="366"/>
      <c r="BF241" s="366"/>
      <c r="BG241" s="366"/>
      <c r="BH241" s="366"/>
      <c r="BI241" s="366"/>
      <c r="BJ241" s="366"/>
      <c r="BK241" s="366"/>
      <c r="BL241" s="366"/>
      <c r="BM241" s="366"/>
      <c r="BN241" s="366"/>
    </row>
    <row r="242" spans="11:66" s="370" customFormat="1">
      <c r="K242" s="374"/>
      <c r="L242" s="363"/>
      <c r="M242" s="364"/>
      <c r="N242" s="364"/>
      <c r="O242" s="364"/>
      <c r="P242" s="364"/>
      <c r="Q242" s="364"/>
      <c r="R242" s="364"/>
      <c r="S242" s="364"/>
      <c r="T242" s="364"/>
      <c r="V242" s="371"/>
      <c r="W242" s="366"/>
      <c r="X242" s="364"/>
      <c r="Y242" s="364"/>
      <c r="Z242" s="364"/>
      <c r="AA242" s="364"/>
      <c r="AB242" s="364"/>
      <c r="AC242" s="364"/>
      <c r="AD242" s="364"/>
      <c r="AE242" s="364"/>
      <c r="AF242" s="366"/>
      <c r="AG242" s="366"/>
      <c r="AH242" s="366"/>
      <c r="AI242" s="366"/>
      <c r="AJ242" s="366"/>
      <c r="AK242" s="366"/>
      <c r="AL242" s="366"/>
      <c r="AM242" s="366"/>
      <c r="AN242" s="366"/>
      <c r="AO242" s="366"/>
      <c r="AP242" s="366"/>
      <c r="AQ242" s="366"/>
      <c r="AR242" s="366"/>
      <c r="AS242" s="366"/>
      <c r="AT242" s="366"/>
      <c r="AU242" s="366"/>
      <c r="AV242" s="366"/>
      <c r="AW242" s="366"/>
      <c r="AX242" s="366"/>
      <c r="AY242" s="366"/>
      <c r="AZ242" s="366"/>
      <c r="BA242" s="366"/>
      <c r="BB242" s="366"/>
      <c r="BC242" s="366"/>
      <c r="BD242" s="366"/>
      <c r="BE242" s="366"/>
      <c r="BF242" s="366"/>
      <c r="BG242" s="366"/>
      <c r="BH242" s="366"/>
      <c r="BI242" s="366"/>
      <c r="BJ242" s="366"/>
      <c r="BK242" s="366"/>
      <c r="BL242" s="366"/>
      <c r="BM242" s="366"/>
      <c r="BN242" s="366"/>
    </row>
    <row r="243" spans="11:66" s="370" customFormat="1">
      <c r="K243" s="374"/>
      <c r="L243" s="363"/>
      <c r="M243" s="364"/>
      <c r="N243" s="364"/>
      <c r="O243" s="364"/>
      <c r="P243" s="364"/>
      <c r="Q243" s="364"/>
      <c r="R243" s="364"/>
      <c r="S243" s="364"/>
      <c r="T243" s="364"/>
      <c r="V243" s="371"/>
      <c r="W243" s="366"/>
      <c r="X243" s="364"/>
      <c r="Y243" s="364"/>
      <c r="Z243" s="364"/>
      <c r="AA243" s="364"/>
      <c r="AB243" s="364"/>
      <c r="AC243" s="364"/>
      <c r="AD243" s="364"/>
      <c r="AE243" s="364"/>
      <c r="AF243" s="366"/>
      <c r="AG243" s="366"/>
      <c r="AH243" s="366"/>
      <c r="AI243" s="366"/>
      <c r="AJ243" s="366"/>
      <c r="AK243" s="366"/>
      <c r="AL243" s="366"/>
      <c r="AM243" s="366"/>
      <c r="AN243" s="366"/>
      <c r="AO243" s="366"/>
      <c r="AP243" s="366"/>
      <c r="AQ243" s="366"/>
      <c r="AR243" s="366"/>
      <c r="AS243" s="366"/>
      <c r="AT243" s="366"/>
      <c r="AU243" s="366"/>
      <c r="AV243" s="366"/>
      <c r="AW243" s="366"/>
      <c r="AX243" s="366"/>
      <c r="AY243" s="366"/>
      <c r="AZ243" s="366"/>
      <c r="BA243" s="366"/>
      <c r="BB243" s="366"/>
      <c r="BC243" s="366"/>
      <c r="BD243" s="366"/>
      <c r="BE243" s="366"/>
      <c r="BF243" s="366"/>
      <c r="BG243" s="366"/>
      <c r="BH243" s="366"/>
      <c r="BI243" s="366"/>
      <c r="BJ243" s="366"/>
      <c r="BK243" s="366"/>
      <c r="BL243" s="366"/>
      <c r="BM243" s="366"/>
      <c r="BN243" s="366"/>
    </row>
    <row r="244" spans="11:66" s="370" customFormat="1">
      <c r="K244" s="374"/>
      <c r="L244" s="363"/>
      <c r="M244" s="364"/>
      <c r="N244" s="364"/>
      <c r="O244" s="364"/>
      <c r="P244" s="364"/>
      <c r="Q244" s="364"/>
      <c r="R244" s="364"/>
      <c r="S244" s="364"/>
      <c r="T244" s="364"/>
      <c r="V244" s="371"/>
      <c r="W244" s="366"/>
      <c r="X244" s="364"/>
      <c r="Y244" s="364"/>
      <c r="Z244" s="364"/>
      <c r="AA244" s="364"/>
      <c r="AB244" s="364"/>
      <c r="AC244" s="364"/>
      <c r="AD244" s="364"/>
      <c r="AE244" s="364"/>
      <c r="AF244" s="366"/>
      <c r="AG244" s="366"/>
      <c r="AH244" s="366"/>
      <c r="AI244" s="366"/>
      <c r="AJ244" s="366"/>
      <c r="AK244" s="366"/>
      <c r="AL244" s="366"/>
      <c r="AM244" s="366"/>
      <c r="AN244" s="366"/>
      <c r="AO244" s="366"/>
      <c r="AP244" s="366"/>
      <c r="AQ244" s="366"/>
      <c r="AR244" s="366"/>
      <c r="AS244" s="366"/>
      <c r="AT244" s="366"/>
      <c r="AU244" s="366"/>
      <c r="AV244" s="366"/>
      <c r="AW244" s="366"/>
      <c r="AX244" s="366"/>
      <c r="AY244" s="366"/>
      <c r="AZ244" s="366"/>
      <c r="BA244" s="366"/>
      <c r="BB244" s="366"/>
      <c r="BC244" s="366"/>
      <c r="BD244" s="366"/>
      <c r="BE244" s="366"/>
      <c r="BF244" s="366"/>
      <c r="BG244" s="366"/>
      <c r="BH244" s="366"/>
      <c r="BI244" s="366"/>
      <c r="BJ244" s="366"/>
      <c r="BK244" s="366"/>
      <c r="BL244" s="366"/>
      <c r="BM244" s="366"/>
      <c r="BN244" s="366"/>
    </row>
    <row r="245" spans="11:66" s="370" customFormat="1">
      <c r="K245" s="374"/>
      <c r="L245" s="363"/>
      <c r="M245" s="364"/>
      <c r="N245" s="364"/>
      <c r="O245" s="364"/>
      <c r="P245" s="364"/>
      <c r="Q245" s="364"/>
      <c r="R245" s="364"/>
      <c r="S245" s="364"/>
      <c r="T245" s="364"/>
      <c r="V245" s="371"/>
      <c r="W245" s="366"/>
      <c r="X245" s="364"/>
      <c r="Y245" s="364"/>
      <c r="Z245" s="364"/>
      <c r="AA245" s="364"/>
      <c r="AB245" s="364"/>
      <c r="AC245" s="364"/>
      <c r="AD245" s="364"/>
      <c r="AE245" s="364"/>
      <c r="AF245" s="366"/>
      <c r="AG245" s="366"/>
      <c r="AH245" s="366"/>
      <c r="AI245" s="366"/>
      <c r="AJ245" s="366"/>
      <c r="AK245" s="366"/>
      <c r="AL245" s="366"/>
      <c r="AM245" s="366"/>
      <c r="AN245" s="366"/>
      <c r="AO245" s="366"/>
      <c r="AP245" s="366"/>
      <c r="AQ245" s="366"/>
      <c r="AR245" s="366"/>
      <c r="AS245" s="366"/>
      <c r="AT245" s="366"/>
      <c r="AU245" s="366"/>
      <c r="AV245" s="366"/>
      <c r="AW245" s="366"/>
      <c r="AX245" s="366"/>
      <c r="AY245" s="366"/>
      <c r="AZ245" s="366"/>
      <c r="BA245" s="366"/>
      <c r="BB245" s="366"/>
      <c r="BC245" s="366"/>
      <c r="BD245" s="366"/>
      <c r="BE245" s="366"/>
      <c r="BF245" s="366"/>
      <c r="BG245" s="366"/>
      <c r="BH245" s="366"/>
      <c r="BI245" s="366"/>
      <c r="BJ245" s="366"/>
      <c r="BK245" s="366"/>
      <c r="BL245" s="366"/>
      <c r="BM245" s="366"/>
      <c r="BN245" s="366"/>
    </row>
    <row r="246" spans="11:66" s="370" customFormat="1">
      <c r="K246" s="374"/>
      <c r="L246" s="363"/>
      <c r="M246" s="364"/>
      <c r="N246" s="364"/>
      <c r="O246" s="364"/>
      <c r="P246" s="364"/>
      <c r="Q246" s="364"/>
      <c r="R246" s="364"/>
      <c r="S246" s="364"/>
      <c r="T246" s="364"/>
      <c r="V246" s="371"/>
      <c r="W246" s="366"/>
      <c r="X246" s="364"/>
      <c r="Y246" s="364"/>
      <c r="Z246" s="364"/>
      <c r="AA246" s="364"/>
      <c r="AB246" s="364"/>
      <c r="AC246" s="364"/>
      <c r="AD246" s="364"/>
      <c r="AE246" s="364"/>
      <c r="AF246" s="366"/>
      <c r="AG246" s="366"/>
      <c r="AH246" s="366"/>
      <c r="AI246" s="366"/>
      <c r="AJ246" s="366"/>
      <c r="AK246" s="366"/>
      <c r="AL246" s="366"/>
      <c r="AM246" s="366"/>
      <c r="AN246" s="366"/>
      <c r="AO246" s="366"/>
      <c r="AP246" s="366"/>
      <c r="AQ246" s="366"/>
      <c r="AR246" s="366"/>
      <c r="AS246" s="366"/>
      <c r="AT246" s="366"/>
      <c r="AU246" s="366"/>
      <c r="AV246" s="366"/>
      <c r="AW246" s="366"/>
      <c r="AX246" s="366"/>
      <c r="AY246" s="366"/>
      <c r="AZ246" s="366"/>
      <c r="BA246" s="366"/>
      <c r="BB246" s="366"/>
      <c r="BC246" s="366"/>
      <c r="BD246" s="366"/>
      <c r="BE246" s="366"/>
      <c r="BF246" s="366"/>
      <c r="BG246" s="366"/>
      <c r="BH246" s="366"/>
      <c r="BI246" s="366"/>
      <c r="BJ246" s="366"/>
      <c r="BK246" s="366"/>
      <c r="BL246" s="366"/>
      <c r="BM246" s="366"/>
      <c r="BN246" s="366"/>
    </row>
    <row r="247" spans="11:66" s="370" customFormat="1">
      <c r="K247" s="374"/>
      <c r="L247" s="363"/>
      <c r="M247" s="364"/>
      <c r="N247" s="364"/>
      <c r="O247" s="364"/>
      <c r="P247" s="364"/>
      <c r="Q247" s="364"/>
      <c r="R247" s="364"/>
      <c r="S247" s="364"/>
      <c r="T247" s="364"/>
      <c r="V247" s="371"/>
      <c r="W247" s="366"/>
      <c r="X247" s="364"/>
      <c r="Y247" s="364"/>
      <c r="Z247" s="364"/>
      <c r="AA247" s="364"/>
      <c r="AB247" s="364"/>
      <c r="AC247" s="364"/>
      <c r="AD247" s="364"/>
      <c r="AE247" s="364"/>
      <c r="AF247" s="366"/>
      <c r="AG247" s="366"/>
      <c r="AH247" s="366"/>
      <c r="AI247" s="366"/>
      <c r="AJ247" s="366"/>
      <c r="AK247" s="366"/>
      <c r="AL247" s="366"/>
      <c r="AM247" s="366"/>
      <c r="AN247" s="366"/>
      <c r="AO247" s="366"/>
      <c r="AP247" s="366"/>
      <c r="AQ247" s="366"/>
      <c r="AR247" s="366"/>
      <c r="AS247" s="366"/>
      <c r="AT247" s="366"/>
      <c r="AU247" s="366"/>
      <c r="AV247" s="366"/>
      <c r="AW247" s="366"/>
      <c r="AX247" s="366"/>
      <c r="AY247" s="366"/>
      <c r="AZ247" s="366"/>
      <c r="BA247" s="366"/>
      <c r="BB247" s="366"/>
      <c r="BC247" s="366"/>
      <c r="BD247" s="366"/>
      <c r="BE247" s="366"/>
      <c r="BF247" s="366"/>
      <c r="BG247" s="366"/>
      <c r="BH247" s="366"/>
      <c r="BI247" s="366"/>
      <c r="BJ247" s="366"/>
      <c r="BK247" s="366"/>
      <c r="BL247" s="366"/>
      <c r="BM247" s="366"/>
      <c r="BN247" s="366"/>
    </row>
    <row r="248" spans="11:66" s="370" customFormat="1">
      <c r="K248" s="374"/>
      <c r="L248" s="363"/>
      <c r="M248" s="364"/>
      <c r="N248" s="364"/>
      <c r="O248" s="364"/>
      <c r="P248" s="364"/>
      <c r="Q248" s="364"/>
      <c r="R248" s="364"/>
      <c r="S248" s="364"/>
      <c r="T248" s="364"/>
      <c r="V248" s="371"/>
      <c r="W248" s="366"/>
      <c r="X248" s="364"/>
      <c r="Y248" s="364"/>
      <c r="Z248" s="364"/>
      <c r="AA248" s="364"/>
      <c r="AB248" s="364"/>
      <c r="AC248" s="364"/>
      <c r="AD248" s="364"/>
      <c r="AE248" s="364"/>
      <c r="AF248" s="366"/>
      <c r="AG248" s="366"/>
      <c r="AH248" s="366"/>
      <c r="AI248" s="366"/>
      <c r="AJ248" s="366"/>
      <c r="AK248" s="366"/>
      <c r="AL248" s="366"/>
      <c r="AM248" s="366"/>
      <c r="AN248" s="366"/>
      <c r="AO248" s="366"/>
      <c r="AP248" s="366"/>
      <c r="AQ248" s="366"/>
      <c r="AR248" s="366"/>
      <c r="AS248" s="366"/>
      <c r="AT248" s="366"/>
      <c r="AU248" s="366"/>
      <c r="AV248" s="366"/>
      <c r="AW248" s="366"/>
      <c r="AX248" s="366"/>
      <c r="AY248" s="366"/>
      <c r="AZ248" s="366"/>
      <c r="BA248" s="366"/>
      <c r="BB248" s="366"/>
      <c r="BC248" s="366"/>
      <c r="BD248" s="366"/>
      <c r="BE248" s="366"/>
      <c r="BF248" s="366"/>
      <c r="BG248" s="366"/>
      <c r="BH248" s="366"/>
      <c r="BI248" s="366"/>
      <c r="BJ248" s="366"/>
      <c r="BK248" s="366"/>
      <c r="BL248" s="366"/>
      <c r="BM248" s="366"/>
      <c r="BN248" s="366"/>
    </row>
    <row r="249" spans="11:66" s="370" customFormat="1">
      <c r="K249" s="374"/>
      <c r="L249" s="363"/>
      <c r="M249" s="364"/>
      <c r="N249" s="364"/>
      <c r="O249" s="364"/>
      <c r="P249" s="364"/>
      <c r="Q249" s="364"/>
      <c r="R249" s="364"/>
      <c r="S249" s="364"/>
      <c r="T249" s="364"/>
      <c r="V249" s="371"/>
      <c r="W249" s="366"/>
      <c r="X249" s="364"/>
      <c r="Y249" s="364"/>
      <c r="Z249" s="364"/>
      <c r="AA249" s="364"/>
      <c r="AB249" s="364"/>
      <c r="AC249" s="364"/>
      <c r="AD249" s="364"/>
      <c r="AE249" s="364"/>
      <c r="AF249" s="366"/>
      <c r="AG249" s="366"/>
      <c r="AH249" s="366"/>
      <c r="AI249" s="366"/>
      <c r="AJ249" s="366"/>
      <c r="AK249" s="366"/>
      <c r="AL249" s="366"/>
      <c r="AM249" s="366"/>
      <c r="AN249" s="366"/>
      <c r="AO249" s="366"/>
      <c r="AP249" s="366"/>
      <c r="AQ249" s="366"/>
      <c r="AR249" s="366"/>
      <c r="AS249" s="366"/>
      <c r="AT249" s="366"/>
      <c r="AU249" s="366"/>
      <c r="AV249" s="366"/>
      <c r="AW249" s="366"/>
      <c r="AX249" s="366"/>
      <c r="AY249" s="366"/>
      <c r="AZ249" s="366"/>
      <c r="BA249" s="366"/>
      <c r="BB249" s="366"/>
      <c r="BC249" s="366"/>
      <c r="BD249" s="366"/>
      <c r="BE249" s="366"/>
      <c r="BF249" s="366"/>
      <c r="BG249" s="366"/>
      <c r="BH249" s="366"/>
      <c r="BI249" s="366"/>
      <c r="BJ249" s="366"/>
      <c r="BK249" s="366"/>
      <c r="BL249" s="366"/>
      <c r="BM249" s="366"/>
      <c r="BN249" s="366"/>
    </row>
    <row r="250" spans="11:66" s="370" customFormat="1">
      <c r="K250" s="374"/>
      <c r="L250" s="363"/>
      <c r="M250" s="364"/>
      <c r="N250" s="364"/>
      <c r="O250" s="364"/>
      <c r="P250" s="364"/>
      <c r="Q250" s="364"/>
      <c r="R250" s="364"/>
      <c r="S250" s="364"/>
      <c r="T250" s="364"/>
      <c r="V250" s="371"/>
      <c r="W250" s="366"/>
      <c r="X250" s="364"/>
      <c r="Y250" s="364"/>
      <c r="Z250" s="364"/>
      <c r="AA250" s="364"/>
      <c r="AB250" s="364"/>
      <c r="AC250" s="364"/>
      <c r="AD250" s="364"/>
      <c r="AE250" s="364"/>
      <c r="AF250" s="366"/>
      <c r="AG250" s="366"/>
      <c r="AH250" s="366"/>
      <c r="AI250" s="366"/>
      <c r="AJ250" s="366"/>
      <c r="AK250" s="366"/>
      <c r="AL250" s="366"/>
      <c r="AM250" s="366"/>
      <c r="AN250" s="366"/>
      <c r="AO250" s="366"/>
      <c r="AP250" s="366"/>
      <c r="AQ250" s="366"/>
      <c r="AR250" s="366"/>
      <c r="AS250" s="366"/>
      <c r="AT250" s="366"/>
      <c r="AU250" s="366"/>
      <c r="AV250" s="366"/>
      <c r="AW250" s="366"/>
      <c r="AX250" s="366"/>
      <c r="AY250" s="366"/>
      <c r="AZ250" s="366"/>
      <c r="BA250" s="366"/>
      <c r="BB250" s="366"/>
      <c r="BC250" s="366"/>
      <c r="BD250" s="366"/>
      <c r="BE250" s="366"/>
      <c r="BF250" s="366"/>
      <c r="BG250" s="366"/>
      <c r="BH250" s="366"/>
      <c r="BI250" s="366"/>
      <c r="BJ250" s="366"/>
      <c r="BK250" s="366"/>
      <c r="BL250" s="366"/>
      <c r="BM250" s="366"/>
      <c r="BN250" s="366"/>
    </row>
    <row r="251" spans="11:66" s="370" customFormat="1">
      <c r="K251" s="374"/>
      <c r="L251" s="363"/>
      <c r="M251" s="364"/>
      <c r="N251" s="364"/>
      <c r="O251" s="364"/>
      <c r="P251" s="364"/>
      <c r="Q251" s="364"/>
      <c r="R251" s="364"/>
      <c r="S251" s="364"/>
      <c r="T251" s="364"/>
      <c r="V251" s="371"/>
      <c r="W251" s="366"/>
      <c r="X251" s="364"/>
      <c r="Y251" s="364"/>
      <c r="Z251" s="364"/>
      <c r="AA251" s="364"/>
      <c r="AB251" s="364"/>
      <c r="AC251" s="364"/>
      <c r="AD251" s="364"/>
      <c r="AE251" s="364"/>
      <c r="AF251" s="366"/>
      <c r="AG251" s="366"/>
      <c r="AH251" s="366"/>
      <c r="AI251" s="366"/>
      <c r="AJ251" s="366"/>
      <c r="AK251" s="366"/>
      <c r="AL251" s="366"/>
      <c r="AM251" s="366"/>
      <c r="AN251" s="366"/>
      <c r="AO251" s="366"/>
      <c r="AP251" s="366"/>
      <c r="AQ251" s="366"/>
      <c r="AR251" s="366"/>
      <c r="AS251" s="366"/>
      <c r="AT251" s="366"/>
      <c r="AU251" s="366"/>
      <c r="AV251" s="366"/>
      <c r="AW251" s="366"/>
      <c r="AX251" s="366"/>
      <c r="AY251" s="366"/>
      <c r="AZ251" s="366"/>
      <c r="BA251" s="366"/>
      <c r="BB251" s="366"/>
      <c r="BC251" s="366"/>
      <c r="BD251" s="366"/>
      <c r="BE251" s="366"/>
      <c r="BF251" s="366"/>
      <c r="BG251" s="366"/>
      <c r="BH251" s="366"/>
      <c r="BI251" s="366"/>
      <c r="BJ251" s="366"/>
      <c r="BK251" s="366"/>
      <c r="BL251" s="366"/>
      <c r="BM251" s="366"/>
      <c r="BN251" s="366"/>
    </row>
    <row r="252" spans="11:66" s="370" customFormat="1">
      <c r="K252" s="374"/>
      <c r="L252" s="363"/>
      <c r="M252" s="364"/>
      <c r="N252" s="364"/>
      <c r="O252" s="364"/>
      <c r="P252" s="364"/>
      <c r="Q252" s="364"/>
      <c r="R252" s="364"/>
      <c r="S252" s="364"/>
      <c r="T252" s="364"/>
      <c r="V252" s="371"/>
      <c r="W252" s="366"/>
      <c r="X252" s="364"/>
      <c r="Y252" s="364"/>
      <c r="Z252" s="364"/>
      <c r="AA252" s="364"/>
      <c r="AB252" s="364"/>
      <c r="AC252" s="364"/>
      <c r="AD252" s="364"/>
      <c r="AE252" s="364"/>
      <c r="AF252" s="366"/>
      <c r="AG252" s="366"/>
      <c r="AH252" s="366"/>
      <c r="AI252" s="366"/>
      <c r="AJ252" s="366"/>
      <c r="AK252" s="366"/>
      <c r="AL252" s="366"/>
      <c r="AM252" s="366"/>
      <c r="AN252" s="366"/>
      <c r="AO252" s="366"/>
      <c r="AP252" s="366"/>
      <c r="AQ252" s="366"/>
      <c r="AR252" s="366"/>
      <c r="AS252" s="366"/>
      <c r="AT252" s="366"/>
      <c r="AU252" s="366"/>
      <c r="AV252" s="366"/>
      <c r="AW252" s="366"/>
      <c r="AX252" s="366"/>
      <c r="AY252" s="366"/>
      <c r="AZ252" s="366"/>
      <c r="BA252" s="366"/>
      <c r="BB252" s="366"/>
      <c r="BC252" s="366"/>
      <c r="BD252" s="366"/>
      <c r="BE252" s="366"/>
      <c r="BF252" s="366"/>
      <c r="BG252" s="366"/>
      <c r="BH252" s="366"/>
      <c r="BI252" s="366"/>
      <c r="BJ252" s="366"/>
      <c r="BK252" s="366"/>
      <c r="BL252" s="366"/>
      <c r="BM252" s="366"/>
      <c r="BN252" s="366"/>
    </row>
    <row r="253" spans="11:66" s="370" customFormat="1">
      <c r="K253" s="374"/>
      <c r="L253" s="363"/>
      <c r="M253" s="364"/>
      <c r="N253" s="364"/>
      <c r="O253" s="364"/>
      <c r="P253" s="364"/>
      <c r="Q253" s="364"/>
      <c r="R253" s="364"/>
      <c r="S253" s="364"/>
      <c r="T253" s="364"/>
      <c r="V253" s="371"/>
      <c r="W253" s="366"/>
      <c r="X253" s="364"/>
      <c r="Y253" s="364"/>
      <c r="Z253" s="364"/>
      <c r="AA253" s="364"/>
      <c r="AB253" s="364"/>
      <c r="AC253" s="364"/>
      <c r="AD253" s="364"/>
      <c r="AE253" s="364"/>
      <c r="AF253" s="366"/>
      <c r="AG253" s="366"/>
      <c r="AH253" s="366"/>
      <c r="AI253" s="366"/>
      <c r="AJ253" s="366"/>
      <c r="AK253" s="366"/>
      <c r="AL253" s="366"/>
      <c r="AM253" s="366"/>
      <c r="AN253" s="366"/>
      <c r="AO253" s="366"/>
      <c r="AP253" s="366"/>
      <c r="AQ253" s="366"/>
      <c r="AR253" s="366"/>
      <c r="AS253" s="366"/>
      <c r="AT253" s="366"/>
      <c r="AU253" s="366"/>
      <c r="AV253" s="366"/>
      <c r="AW253" s="366"/>
      <c r="AX253" s="366"/>
      <c r="AY253" s="366"/>
      <c r="AZ253" s="366"/>
      <c r="BA253" s="366"/>
      <c r="BB253" s="366"/>
      <c r="BC253" s="366"/>
      <c r="BD253" s="366"/>
      <c r="BE253" s="366"/>
      <c r="BF253" s="366"/>
      <c r="BG253" s="366"/>
      <c r="BH253" s="366"/>
      <c r="BI253" s="366"/>
      <c r="BJ253" s="366"/>
      <c r="BK253" s="366"/>
      <c r="BL253" s="366"/>
      <c r="BM253" s="366"/>
      <c r="BN253" s="366"/>
    </row>
    <row r="254" spans="11:66" s="370" customFormat="1">
      <c r="K254" s="374"/>
      <c r="L254" s="363"/>
      <c r="M254" s="364"/>
      <c r="N254" s="364"/>
      <c r="O254" s="364"/>
      <c r="P254" s="364"/>
      <c r="Q254" s="364"/>
      <c r="R254" s="364"/>
      <c r="S254" s="364"/>
      <c r="T254" s="364"/>
      <c r="V254" s="371"/>
      <c r="W254" s="366"/>
      <c r="X254" s="364"/>
      <c r="Y254" s="364"/>
      <c r="Z254" s="364"/>
      <c r="AA254" s="364"/>
      <c r="AB254" s="364"/>
      <c r="AC254" s="364"/>
      <c r="AD254" s="364"/>
      <c r="AE254" s="364"/>
      <c r="AF254" s="366"/>
      <c r="AG254" s="366"/>
      <c r="AH254" s="366"/>
      <c r="AI254" s="366"/>
      <c r="AJ254" s="366"/>
      <c r="AK254" s="366"/>
      <c r="AL254" s="366"/>
      <c r="AM254" s="366"/>
      <c r="AN254" s="366"/>
      <c r="AO254" s="366"/>
      <c r="AP254" s="366"/>
      <c r="AQ254" s="366"/>
      <c r="AR254" s="366"/>
      <c r="AS254" s="366"/>
      <c r="AT254" s="366"/>
      <c r="AU254" s="366"/>
      <c r="AV254" s="366"/>
      <c r="AW254" s="366"/>
      <c r="AX254" s="366"/>
      <c r="AY254" s="366"/>
      <c r="AZ254" s="366"/>
      <c r="BA254" s="366"/>
      <c r="BB254" s="366"/>
      <c r="BC254" s="366"/>
      <c r="BD254" s="366"/>
      <c r="BE254" s="366"/>
      <c r="BF254" s="366"/>
      <c r="BG254" s="366"/>
      <c r="BH254" s="366"/>
      <c r="BI254" s="366"/>
      <c r="BJ254" s="366"/>
      <c r="BK254" s="366"/>
      <c r="BL254" s="366"/>
      <c r="BM254" s="366"/>
      <c r="BN254" s="366"/>
    </row>
    <row r="255" spans="11:66" s="370" customFormat="1">
      <c r="K255" s="374"/>
      <c r="L255" s="363"/>
      <c r="M255" s="364"/>
      <c r="N255" s="364"/>
      <c r="O255" s="364"/>
      <c r="P255" s="364"/>
      <c r="Q255" s="364"/>
      <c r="R255" s="364"/>
      <c r="S255" s="364"/>
      <c r="T255" s="364"/>
      <c r="V255" s="371"/>
      <c r="W255" s="366"/>
      <c r="X255" s="364"/>
      <c r="Y255" s="364"/>
      <c r="Z255" s="364"/>
      <c r="AA255" s="364"/>
      <c r="AB255" s="364"/>
      <c r="AC255" s="364"/>
      <c r="AD255" s="364"/>
      <c r="AE255" s="364"/>
      <c r="AF255" s="366"/>
      <c r="AG255" s="366"/>
      <c r="AH255" s="366"/>
      <c r="AI255" s="366"/>
      <c r="AJ255" s="366"/>
      <c r="AK255" s="366"/>
      <c r="AL255" s="366"/>
      <c r="AM255" s="366"/>
      <c r="AN255" s="366"/>
      <c r="AO255" s="366"/>
      <c r="AP255" s="366"/>
      <c r="AQ255" s="366"/>
      <c r="AR255" s="366"/>
      <c r="AS255" s="366"/>
      <c r="AT255" s="366"/>
      <c r="AU255" s="366"/>
      <c r="AV255" s="366"/>
      <c r="AW255" s="366"/>
      <c r="AX255" s="366"/>
      <c r="AY255" s="366"/>
      <c r="AZ255" s="366"/>
      <c r="BA255" s="366"/>
      <c r="BB255" s="366"/>
      <c r="BC255" s="366"/>
      <c r="BD255" s="366"/>
      <c r="BE255" s="366"/>
      <c r="BF255" s="366"/>
      <c r="BG255" s="366"/>
      <c r="BH255" s="366"/>
      <c r="BI255" s="366"/>
      <c r="BJ255" s="366"/>
      <c r="BK255" s="366"/>
      <c r="BL255" s="366"/>
      <c r="BM255" s="366"/>
      <c r="BN255" s="366"/>
    </row>
    <row r="256" spans="11:66" s="370" customFormat="1">
      <c r="K256" s="374"/>
      <c r="L256" s="363"/>
      <c r="M256" s="364"/>
      <c r="N256" s="364"/>
      <c r="O256" s="364"/>
      <c r="P256" s="364"/>
      <c r="Q256" s="364"/>
      <c r="R256" s="364"/>
      <c r="S256" s="364"/>
      <c r="T256" s="364"/>
      <c r="V256" s="371"/>
      <c r="W256" s="366"/>
      <c r="X256" s="364"/>
      <c r="Y256" s="364"/>
      <c r="Z256" s="364"/>
      <c r="AA256" s="364"/>
      <c r="AB256" s="364"/>
      <c r="AC256" s="364"/>
      <c r="AD256" s="364"/>
      <c r="AE256" s="364"/>
      <c r="AF256" s="366"/>
      <c r="AG256" s="366"/>
      <c r="AH256" s="366"/>
      <c r="AI256" s="366"/>
      <c r="AJ256" s="366"/>
      <c r="AK256" s="366"/>
      <c r="AL256" s="366"/>
      <c r="AM256" s="366"/>
      <c r="AN256" s="366"/>
      <c r="AO256" s="366"/>
      <c r="AP256" s="366"/>
      <c r="AQ256" s="366"/>
      <c r="AR256" s="366"/>
      <c r="AS256" s="366"/>
      <c r="AT256" s="366"/>
      <c r="AU256" s="366"/>
      <c r="AV256" s="366"/>
      <c r="AW256" s="366"/>
      <c r="AX256" s="366"/>
      <c r="AY256" s="366"/>
      <c r="AZ256" s="366"/>
      <c r="BA256" s="366"/>
      <c r="BB256" s="366"/>
      <c r="BC256" s="366"/>
      <c r="BD256" s="366"/>
      <c r="BE256" s="366"/>
      <c r="BF256" s="366"/>
      <c r="BG256" s="366"/>
      <c r="BH256" s="366"/>
      <c r="BI256" s="366"/>
      <c r="BJ256" s="366"/>
      <c r="BK256" s="366"/>
      <c r="BL256" s="366"/>
      <c r="BM256" s="366"/>
      <c r="BN256" s="366"/>
    </row>
    <row r="257" spans="11:66" s="370" customFormat="1">
      <c r="K257" s="374"/>
      <c r="L257" s="363"/>
      <c r="M257" s="364"/>
      <c r="N257" s="364"/>
      <c r="O257" s="364"/>
      <c r="P257" s="364"/>
      <c r="Q257" s="364"/>
      <c r="R257" s="364"/>
      <c r="S257" s="364"/>
      <c r="T257" s="364"/>
      <c r="V257" s="371"/>
      <c r="W257" s="366"/>
      <c r="X257" s="364"/>
      <c r="Y257" s="364"/>
      <c r="Z257" s="364"/>
      <c r="AA257" s="364"/>
      <c r="AB257" s="364"/>
      <c r="AC257" s="364"/>
      <c r="AD257" s="364"/>
      <c r="AE257" s="364"/>
      <c r="AF257" s="366"/>
      <c r="AG257" s="366"/>
      <c r="AH257" s="366"/>
      <c r="AI257" s="366"/>
      <c r="AJ257" s="366"/>
      <c r="AK257" s="366"/>
      <c r="AL257" s="366"/>
      <c r="AM257" s="366"/>
      <c r="AN257" s="366"/>
      <c r="AO257" s="366"/>
      <c r="AP257" s="366"/>
      <c r="AQ257" s="366"/>
      <c r="AR257" s="366"/>
      <c r="AS257" s="366"/>
      <c r="AT257" s="366"/>
      <c r="AU257" s="366"/>
      <c r="AV257" s="366"/>
      <c r="AW257" s="366"/>
      <c r="AX257" s="366"/>
      <c r="AY257" s="366"/>
      <c r="AZ257" s="366"/>
      <c r="BA257" s="366"/>
      <c r="BB257" s="366"/>
      <c r="BC257" s="366"/>
      <c r="BD257" s="366"/>
      <c r="BE257" s="366"/>
      <c r="BF257" s="366"/>
      <c r="BG257" s="366"/>
      <c r="BH257" s="366"/>
      <c r="BI257" s="366"/>
      <c r="BJ257" s="366"/>
      <c r="BK257" s="366"/>
      <c r="BL257" s="366"/>
      <c r="BM257" s="366"/>
      <c r="BN257" s="366"/>
    </row>
    <row r="258" spans="11:66" s="370" customFormat="1">
      <c r="K258" s="374"/>
      <c r="L258" s="363"/>
      <c r="M258" s="364"/>
      <c r="N258" s="364"/>
      <c r="O258" s="364"/>
      <c r="P258" s="364"/>
      <c r="Q258" s="364"/>
      <c r="R258" s="364"/>
      <c r="S258" s="364"/>
      <c r="T258" s="364"/>
      <c r="V258" s="371"/>
      <c r="W258" s="366"/>
      <c r="X258" s="364"/>
      <c r="Y258" s="364"/>
      <c r="Z258" s="364"/>
      <c r="AA258" s="364"/>
      <c r="AB258" s="364"/>
      <c r="AC258" s="364"/>
      <c r="AD258" s="364"/>
      <c r="AE258" s="364"/>
      <c r="AF258" s="366"/>
      <c r="AG258" s="366"/>
      <c r="AH258" s="366"/>
      <c r="AI258" s="366"/>
      <c r="AJ258" s="366"/>
      <c r="AK258" s="366"/>
      <c r="AL258" s="366"/>
      <c r="AM258" s="366"/>
      <c r="AN258" s="366"/>
      <c r="AO258" s="366"/>
      <c r="AP258" s="366"/>
      <c r="AQ258" s="366"/>
      <c r="AR258" s="366"/>
      <c r="AS258" s="366"/>
      <c r="AT258" s="366"/>
      <c r="AU258" s="366"/>
      <c r="AV258" s="366"/>
      <c r="AW258" s="366"/>
      <c r="AX258" s="366"/>
      <c r="AY258" s="366"/>
      <c r="AZ258" s="366"/>
      <c r="BA258" s="366"/>
      <c r="BB258" s="366"/>
      <c r="BC258" s="366"/>
      <c r="BD258" s="366"/>
      <c r="BE258" s="366"/>
      <c r="BF258" s="366"/>
      <c r="BG258" s="366"/>
      <c r="BH258" s="366"/>
      <c r="BI258" s="366"/>
      <c r="BJ258" s="366"/>
      <c r="BK258" s="366"/>
      <c r="BL258" s="366"/>
      <c r="BM258" s="366"/>
      <c r="BN258" s="366"/>
    </row>
    <row r="259" spans="11:66" s="370" customFormat="1">
      <c r="K259" s="374"/>
      <c r="L259" s="363"/>
      <c r="M259" s="364"/>
      <c r="N259" s="364"/>
      <c r="O259" s="364"/>
      <c r="P259" s="364"/>
      <c r="Q259" s="364"/>
      <c r="R259" s="364"/>
      <c r="S259" s="364"/>
      <c r="T259" s="364"/>
      <c r="V259" s="371"/>
      <c r="W259" s="366"/>
      <c r="X259" s="364"/>
      <c r="Y259" s="364"/>
      <c r="Z259" s="364"/>
      <c r="AA259" s="364"/>
      <c r="AB259" s="364"/>
      <c r="AC259" s="364"/>
      <c r="AD259" s="364"/>
      <c r="AE259" s="364"/>
      <c r="AF259" s="366"/>
      <c r="AG259" s="366"/>
      <c r="AH259" s="366"/>
      <c r="AI259" s="366"/>
      <c r="AJ259" s="366"/>
      <c r="AK259" s="366"/>
      <c r="AL259" s="366"/>
      <c r="AM259" s="366"/>
      <c r="AN259" s="366"/>
      <c r="AO259" s="366"/>
      <c r="AP259" s="366"/>
      <c r="AQ259" s="366"/>
      <c r="AR259" s="366"/>
      <c r="AS259" s="366"/>
      <c r="AT259" s="366"/>
      <c r="AU259" s="366"/>
      <c r="AV259" s="366"/>
      <c r="AW259" s="366"/>
      <c r="AX259" s="366"/>
      <c r="AY259" s="366"/>
      <c r="AZ259" s="366"/>
      <c r="BA259" s="366"/>
      <c r="BB259" s="366"/>
      <c r="BC259" s="366"/>
      <c r="BD259" s="366"/>
      <c r="BE259" s="366"/>
      <c r="BF259" s="366"/>
      <c r="BG259" s="366"/>
      <c r="BH259" s="366"/>
      <c r="BI259" s="366"/>
      <c r="BJ259" s="366"/>
      <c r="BK259" s="366"/>
      <c r="BL259" s="366"/>
      <c r="BM259" s="366"/>
      <c r="BN259" s="366"/>
    </row>
    <row r="260" spans="11:66" s="370" customFormat="1">
      <c r="K260" s="374"/>
      <c r="L260" s="363"/>
      <c r="M260" s="364"/>
      <c r="N260" s="364"/>
      <c r="O260" s="364"/>
      <c r="P260" s="364"/>
      <c r="Q260" s="364"/>
      <c r="R260" s="364"/>
      <c r="S260" s="364"/>
      <c r="T260" s="364"/>
      <c r="V260" s="371"/>
      <c r="W260" s="366"/>
      <c r="X260" s="364"/>
      <c r="Y260" s="364"/>
      <c r="Z260" s="364"/>
      <c r="AA260" s="364"/>
      <c r="AB260" s="364"/>
      <c r="AC260" s="364"/>
      <c r="AD260" s="364"/>
      <c r="AE260" s="364"/>
      <c r="AF260" s="366"/>
      <c r="AG260" s="366"/>
      <c r="AH260" s="366"/>
      <c r="AI260" s="366"/>
      <c r="AJ260" s="366"/>
      <c r="AK260" s="366"/>
      <c r="AL260" s="366"/>
      <c r="AM260" s="366"/>
      <c r="AN260" s="366"/>
      <c r="AO260" s="366"/>
      <c r="AP260" s="366"/>
      <c r="AQ260" s="366"/>
      <c r="AR260" s="366"/>
      <c r="AS260" s="366"/>
      <c r="AT260" s="366"/>
      <c r="AU260" s="366"/>
      <c r="AV260" s="366"/>
      <c r="AW260" s="366"/>
      <c r="AX260" s="366"/>
      <c r="AY260" s="366"/>
      <c r="AZ260" s="366"/>
      <c r="BA260" s="366"/>
      <c r="BB260" s="366"/>
      <c r="BC260" s="366"/>
      <c r="BD260" s="366"/>
      <c r="BE260" s="366"/>
      <c r="BF260" s="366"/>
      <c r="BG260" s="366"/>
      <c r="BH260" s="366"/>
      <c r="BI260" s="366"/>
      <c r="BJ260" s="366"/>
      <c r="BK260" s="366"/>
      <c r="BL260" s="366"/>
      <c r="BM260" s="366"/>
      <c r="BN260" s="366"/>
    </row>
    <row r="261" spans="11:66" s="370" customFormat="1">
      <c r="K261" s="374"/>
      <c r="L261" s="363"/>
      <c r="M261" s="364"/>
      <c r="N261" s="364"/>
      <c r="O261" s="364"/>
      <c r="P261" s="364"/>
      <c r="Q261" s="364"/>
      <c r="R261" s="364"/>
      <c r="S261" s="364"/>
      <c r="T261" s="364"/>
      <c r="V261" s="371"/>
      <c r="W261" s="366"/>
      <c r="X261" s="364"/>
      <c r="Y261" s="364"/>
      <c r="Z261" s="364"/>
      <c r="AA261" s="364"/>
      <c r="AB261" s="364"/>
      <c r="AC261" s="364"/>
      <c r="AD261" s="364"/>
      <c r="AE261" s="364"/>
      <c r="AF261" s="366"/>
      <c r="AG261" s="366"/>
      <c r="AH261" s="366"/>
      <c r="AI261" s="366"/>
      <c r="AJ261" s="366"/>
      <c r="AK261" s="366"/>
      <c r="AL261" s="366"/>
      <c r="AM261" s="366"/>
      <c r="AN261" s="366"/>
      <c r="AO261" s="366"/>
      <c r="AP261" s="366"/>
      <c r="AQ261" s="366"/>
      <c r="AR261" s="366"/>
      <c r="AS261" s="366"/>
      <c r="AT261" s="366"/>
      <c r="AU261" s="366"/>
      <c r="AV261" s="366"/>
      <c r="AW261" s="366"/>
      <c r="AX261" s="366"/>
      <c r="AY261" s="366"/>
      <c r="AZ261" s="366"/>
      <c r="BA261" s="366"/>
      <c r="BB261" s="366"/>
      <c r="BC261" s="366"/>
      <c r="BD261" s="366"/>
      <c r="BE261" s="366"/>
      <c r="BF261" s="366"/>
      <c r="BG261" s="366"/>
      <c r="BH261" s="366"/>
      <c r="BI261" s="366"/>
      <c r="BJ261" s="366"/>
      <c r="BK261" s="366"/>
      <c r="BL261" s="366"/>
      <c r="BM261" s="366"/>
      <c r="BN261" s="366"/>
    </row>
    <row r="262" spans="11:66" s="370" customFormat="1">
      <c r="K262" s="374"/>
      <c r="L262" s="363"/>
      <c r="M262" s="364"/>
      <c r="N262" s="364"/>
      <c r="O262" s="364"/>
      <c r="P262" s="364"/>
      <c r="Q262" s="364"/>
      <c r="R262" s="364"/>
      <c r="S262" s="364"/>
      <c r="T262" s="364"/>
      <c r="V262" s="371"/>
      <c r="W262" s="366"/>
      <c r="X262" s="364"/>
      <c r="Y262" s="364"/>
      <c r="Z262" s="364"/>
      <c r="AA262" s="364"/>
      <c r="AB262" s="364"/>
      <c r="AC262" s="364"/>
      <c r="AD262" s="364"/>
      <c r="AE262" s="364"/>
      <c r="AF262" s="366"/>
      <c r="AG262" s="366"/>
      <c r="AH262" s="366"/>
      <c r="AI262" s="366"/>
      <c r="AJ262" s="366"/>
      <c r="AK262" s="366"/>
      <c r="AL262" s="366"/>
      <c r="AM262" s="366"/>
      <c r="AN262" s="366"/>
      <c r="AO262" s="366"/>
      <c r="AP262" s="366"/>
      <c r="AQ262" s="366"/>
      <c r="AR262" s="366"/>
      <c r="AS262" s="366"/>
      <c r="AT262" s="366"/>
      <c r="AU262" s="366"/>
      <c r="AV262" s="366"/>
      <c r="AW262" s="366"/>
      <c r="AX262" s="366"/>
      <c r="AY262" s="366"/>
      <c r="AZ262" s="366"/>
      <c r="BA262" s="366"/>
      <c r="BB262" s="366"/>
      <c r="BC262" s="366"/>
      <c r="BD262" s="366"/>
      <c r="BE262" s="366"/>
      <c r="BF262" s="366"/>
      <c r="BG262" s="366"/>
      <c r="BH262" s="366"/>
      <c r="BI262" s="366"/>
      <c r="BJ262" s="366"/>
      <c r="BK262" s="366"/>
      <c r="BL262" s="366"/>
      <c r="BM262" s="366"/>
      <c r="BN262" s="366"/>
    </row>
    <row r="263" spans="11:66" s="370" customFormat="1">
      <c r="K263" s="374"/>
      <c r="L263" s="363"/>
      <c r="M263" s="364"/>
      <c r="N263" s="364"/>
      <c r="O263" s="364"/>
      <c r="P263" s="364"/>
      <c r="Q263" s="364"/>
      <c r="R263" s="364"/>
      <c r="S263" s="364"/>
      <c r="T263" s="364"/>
      <c r="V263" s="371"/>
      <c r="W263" s="366"/>
      <c r="X263" s="364"/>
      <c r="Y263" s="364"/>
      <c r="Z263" s="364"/>
      <c r="AA263" s="364"/>
      <c r="AB263" s="364"/>
      <c r="AC263" s="364"/>
      <c r="AD263" s="364"/>
      <c r="AE263" s="364"/>
      <c r="AF263" s="366"/>
      <c r="AG263" s="366"/>
      <c r="AH263" s="366"/>
      <c r="AI263" s="366"/>
      <c r="AJ263" s="366"/>
      <c r="AK263" s="366"/>
      <c r="AL263" s="366"/>
      <c r="AM263" s="366"/>
      <c r="AN263" s="366"/>
      <c r="AO263" s="366"/>
      <c r="AP263" s="366"/>
      <c r="AQ263" s="366"/>
      <c r="AR263" s="366"/>
      <c r="AS263" s="366"/>
      <c r="AT263" s="366"/>
      <c r="AU263" s="366"/>
      <c r="AV263" s="366"/>
      <c r="AW263" s="366"/>
      <c r="AX263" s="366"/>
      <c r="AY263" s="366"/>
      <c r="AZ263" s="366"/>
      <c r="BA263" s="366"/>
      <c r="BB263" s="366"/>
      <c r="BC263" s="366"/>
      <c r="BD263" s="366"/>
      <c r="BE263" s="366"/>
      <c r="BF263" s="366"/>
      <c r="BG263" s="366"/>
      <c r="BH263" s="366"/>
      <c r="BI263" s="366"/>
      <c r="BJ263" s="366"/>
      <c r="BK263" s="366"/>
      <c r="BL263" s="366"/>
      <c r="BM263" s="366"/>
      <c r="BN263" s="366"/>
    </row>
    <row r="264" spans="11:66" s="370" customFormat="1">
      <c r="K264" s="374"/>
      <c r="L264" s="363"/>
      <c r="M264" s="364"/>
      <c r="N264" s="364"/>
      <c r="O264" s="364"/>
      <c r="P264" s="364"/>
      <c r="Q264" s="364"/>
      <c r="R264" s="364"/>
      <c r="S264" s="364"/>
      <c r="T264" s="364"/>
      <c r="V264" s="371"/>
      <c r="W264" s="366"/>
      <c r="X264" s="364"/>
      <c r="Y264" s="364"/>
      <c r="Z264" s="364"/>
      <c r="AA264" s="364"/>
      <c r="AB264" s="364"/>
      <c r="AC264" s="364"/>
      <c r="AD264" s="364"/>
      <c r="AE264" s="364"/>
      <c r="AF264" s="366"/>
      <c r="AG264" s="366"/>
      <c r="AH264" s="366"/>
      <c r="AI264" s="366"/>
      <c r="AJ264" s="366"/>
      <c r="AK264" s="366"/>
      <c r="AL264" s="366"/>
      <c r="AM264" s="366"/>
      <c r="AN264" s="366"/>
      <c r="AO264" s="366"/>
      <c r="AP264" s="366"/>
      <c r="AQ264" s="366"/>
      <c r="AR264" s="366"/>
      <c r="AS264" s="366"/>
      <c r="AT264" s="366"/>
      <c r="AU264" s="366"/>
      <c r="AV264" s="366"/>
      <c r="AW264" s="366"/>
      <c r="AX264" s="366"/>
      <c r="AY264" s="366"/>
      <c r="AZ264" s="366"/>
      <c r="BA264" s="366"/>
      <c r="BB264" s="366"/>
      <c r="BC264" s="366"/>
      <c r="BD264" s="366"/>
      <c r="BE264" s="366"/>
      <c r="BF264" s="366"/>
      <c r="BG264" s="366"/>
      <c r="BH264" s="366"/>
      <c r="BI264" s="366"/>
      <c r="BJ264" s="366"/>
      <c r="BK264" s="366"/>
      <c r="BL264" s="366"/>
      <c r="BM264" s="366"/>
      <c r="BN264" s="366"/>
    </row>
    <row r="265" spans="11:66" s="370" customFormat="1">
      <c r="K265" s="374"/>
      <c r="L265" s="363"/>
      <c r="M265" s="364"/>
      <c r="N265" s="364"/>
      <c r="O265" s="364"/>
      <c r="P265" s="364"/>
      <c r="Q265" s="364"/>
      <c r="R265" s="364"/>
      <c r="S265" s="364"/>
      <c r="T265" s="364"/>
      <c r="V265" s="371"/>
      <c r="W265" s="366"/>
      <c r="X265" s="364"/>
      <c r="Y265" s="364"/>
      <c r="Z265" s="364"/>
      <c r="AA265" s="364"/>
      <c r="AB265" s="364"/>
      <c r="AC265" s="364"/>
      <c r="AD265" s="364"/>
      <c r="AE265" s="364"/>
      <c r="AF265" s="366"/>
      <c r="AG265" s="366"/>
      <c r="AH265" s="366"/>
      <c r="AI265" s="366"/>
      <c r="AJ265" s="366"/>
      <c r="AK265" s="366"/>
      <c r="AL265" s="366"/>
      <c r="AM265" s="366"/>
      <c r="AN265" s="366"/>
      <c r="AO265" s="366"/>
      <c r="AP265" s="366"/>
      <c r="AQ265" s="366"/>
      <c r="AR265" s="366"/>
      <c r="AS265" s="366"/>
      <c r="AT265" s="366"/>
      <c r="AU265" s="366"/>
      <c r="AV265" s="366"/>
      <c r="AW265" s="366"/>
      <c r="AX265" s="366"/>
      <c r="AY265" s="366"/>
      <c r="AZ265" s="366"/>
      <c r="BA265" s="366"/>
      <c r="BB265" s="366"/>
      <c r="BC265" s="366"/>
      <c r="BD265" s="366"/>
      <c r="BE265" s="366"/>
      <c r="BF265" s="366"/>
      <c r="BG265" s="366"/>
      <c r="BH265" s="366"/>
      <c r="BI265" s="366"/>
      <c r="BJ265" s="366"/>
      <c r="BK265" s="366"/>
      <c r="BL265" s="366"/>
      <c r="BM265" s="366"/>
      <c r="BN265" s="366"/>
    </row>
    <row r="266" spans="11:66" s="370" customFormat="1">
      <c r="K266" s="374"/>
      <c r="L266" s="363"/>
      <c r="M266" s="364"/>
      <c r="N266" s="364"/>
      <c r="O266" s="364"/>
      <c r="P266" s="364"/>
      <c r="Q266" s="364"/>
      <c r="R266" s="364"/>
      <c r="S266" s="364"/>
      <c r="T266" s="364"/>
      <c r="V266" s="371"/>
      <c r="W266" s="366"/>
      <c r="X266" s="364"/>
      <c r="Y266" s="364"/>
      <c r="Z266" s="364"/>
      <c r="AA266" s="364"/>
      <c r="AB266" s="364"/>
      <c r="AC266" s="364"/>
      <c r="AD266" s="364"/>
      <c r="AE266" s="364"/>
      <c r="AF266" s="366"/>
      <c r="AG266" s="366"/>
      <c r="AH266" s="366"/>
      <c r="AI266" s="366"/>
      <c r="AJ266" s="366"/>
      <c r="AK266" s="366"/>
      <c r="AL266" s="366"/>
      <c r="AM266" s="366"/>
      <c r="AN266" s="366"/>
      <c r="AO266" s="366"/>
      <c r="AP266" s="366"/>
      <c r="AQ266" s="366"/>
      <c r="AR266" s="366"/>
      <c r="AS266" s="366"/>
      <c r="AT266" s="366"/>
      <c r="AU266" s="366"/>
      <c r="AV266" s="366"/>
      <c r="AW266" s="366"/>
      <c r="AX266" s="366"/>
      <c r="AY266" s="366"/>
      <c r="AZ266" s="366"/>
      <c r="BA266" s="366"/>
      <c r="BB266" s="366"/>
      <c r="BC266" s="366"/>
      <c r="BD266" s="366"/>
      <c r="BE266" s="366"/>
      <c r="BF266" s="366"/>
      <c r="BG266" s="366"/>
      <c r="BH266" s="366"/>
      <c r="BI266" s="366"/>
      <c r="BJ266" s="366"/>
      <c r="BK266" s="366"/>
      <c r="BL266" s="366"/>
      <c r="BM266" s="366"/>
      <c r="BN266" s="366"/>
    </row>
    <row r="267" spans="11:66" s="370" customFormat="1">
      <c r="K267" s="374"/>
      <c r="L267" s="363"/>
      <c r="M267" s="364"/>
      <c r="N267" s="364"/>
      <c r="O267" s="364"/>
      <c r="P267" s="364"/>
      <c r="Q267" s="364"/>
      <c r="R267" s="364"/>
      <c r="S267" s="364"/>
      <c r="T267" s="364"/>
      <c r="V267" s="371"/>
      <c r="W267" s="366"/>
      <c r="X267" s="364"/>
      <c r="Y267" s="364"/>
      <c r="Z267" s="364"/>
      <c r="AA267" s="364"/>
      <c r="AB267" s="364"/>
      <c r="AC267" s="364"/>
      <c r="AD267" s="364"/>
      <c r="AE267" s="364"/>
      <c r="AF267" s="366"/>
      <c r="AG267" s="366"/>
      <c r="AH267" s="366"/>
      <c r="AI267" s="366"/>
      <c r="AJ267" s="366"/>
      <c r="AK267" s="366"/>
      <c r="AL267" s="366"/>
      <c r="AM267" s="366"/>
      <c r="AN267" s="366"/>
      <c r="AO267" s="366"/>
      <c r="AP267" s="366"/>
      <c r="AQ267" s="366"/>
      <c r="AR267" s="366"/>
      <c r="AS267" s="366"/>
      <c r="AT267" s="366"/>
      <c r="AU267" s="366"/>
      <c r="AV267" s="366"/>
      <c r="AW267" s="366"/>
      <c r="AX267" s="366"/>
      <c r="AY267" s="366"/>
      <c r="AZ267" s="366"/>
      <c r="BA267" s="366"/>
      <c r="BB267" s="366"/>
      <c r="BC267" s="366"/>
      <c r="BD267" s="366"/>
      <c r="BE267" s="366"/>
      <c r="BF267" s="366"/>
      <c r="BG267" s="366"/>
      <c r="BH267" s="366"/>
      <c r="BI267" s="366"/>
      <c r="BJ267" s="366"/>
      <c r="BK267" s="366"/>
      <c r="BL267" s="366"/>
      <c r="BM267" s="366"/>
      <c r="BN267" s="366"/>
    </row>
    <row r="268" spans="11:66" s="370" customFormat="1">
      <c r="K268" s="374"/>
      <c r="L268" s="363"/>
      <c r="M268" s="364"/>
      <c r="N268" s="364"/>
      <c r="O268" s="364"/>
      <c r="P268" s="364"/>
      <c r="Q268" s="364"/>
      <c r="R268" s="364"/>
      <c r="S268" s="364"/>
      <c r="T268" s="364"/>
      <c r="V268" s="371"/>
      <c r="W268" s="366"/>
      <c r="X268" s="364"/>
      <c r="Y268" s="364"/>
      <c r="Z268" s="364"/>
      <c r="AA268" s="364"/>
      <c r="AB268" s="364"/>
      <c r="AC268" s="364"/>
      <c r="AD268" s="364"/>
      <c r="AE268" s="364"/>
      <c r="AF268" s="366"/>
      <c r="AG268" s="366"/>
      <c r="AH268" s="366"/>
      <c r="AI268" s="366"/>
      <c r="AJ268" s="366"/>
      <c r="AK268" s="366"/>
      <c r="AL268" s="366"/>
      <c r="AM268" s="366"/>
      <c r="AN268" s="366"/>
      <c r="AO268" s="366"/>
      <c r="AP268" s="366"/>
      <c r="AQ268" s="366"/>
      <c r="AR268" s="366"/>
      <c r="AS268" s="366"/>
      <c r="AT268" s="366"/>
      <c r="AU268" s="366"/>
      <c r="AV268" s="366"/>
      <c r="AW268" s="366"/>
      <c r="AX268" s="366"/>
      <c r="AY268" s="366"/>
      <c r="AZ268" s="366"/>
      <c r="BA268" s="366"/>
      <c r="BB268" s="366"/>
      <c r="BC268" s="366"/>
      <c r="BD268" s="366"/>
      <c r="BE268" s="366"/>
      <c r="BF268" s="366"/>
      <c r="BG268" s="366"/>
      <c r="BH268" s="366"/>
      <c r="BI268" s="366"/>
      <c r="BJ268" s="366"/>
      <c r="BK268" s="366"/>
      <c r="BL268" s="366"/>
      <c r="BM268" s="366"/>
      <c r="BN268" s="366"/>
    </row>
    <row r="269" spans="11:66" s="370" customFormat="1">
      <c r="K269" s="374"/>
      <c r="L269" s="363"/>
      <c r="M269" s="364"/>
      <c r="N269" s="364"/>
      <c r="O269" s="364"/>
      <c r="P269" s="364"/>
      <c r="Q269" s="364"/>
      <c r="R269" s="364"/>
      <c r="S269" s="364"/>
      <c r="T269" s="364"/>
      <c r="V269" s="371"/>
      <c r="W269" s="366"/>
      <c r="X269" s="364"/>
      <c r="Y269" s="364"/>
      <c r="Z269" s="364"/>
      <c r="AA269" s="364"/>
      <c r="AB269" s="364"/>
      <c r="AC269" s="364"/>
      <c r="AD269" s="364"/>
      <c r="AE269" s="364"/>
      <c r="AF269" s="366"/>
      <c r="AG269" s="366"/>
      <c r="AH269" s="366"/>
      <c r="AI269" s="366"/>
      <c r="AJ269" s="366"/>
      <c r="AK269" s="366"/>
      <c r="AL269" s="366"/>
      <c r="AM269" s="366"/>
      <c r="AN269" s="366"/>
      <c r="AO269" s="366"/>
      <c r="AP269" s="366"/>
      <c r="AQ269" s="366"/>
      <c r="AR269" s="366"/>
      <c r="AS269" s="366"/>
      <c r="AT269" s="366"/>
      <c r="AU269" s="366"/>
      <c r="AV269" s="366"/>
      <c r="AW269" s="366"/>
      <c r="AX269" s="366"/>
      <c r="AY269" s="366"/>
      <c r="AZ269" s="366"/>
      <c r="BA269" s="366"/>
      <c r="BB269" s="366"/>
      <c r="BC269" s="366"/>
      <c r="BD269" s="366"/>
      <c r="BE269" s="366"/>
      <c r="BF269" s="366"/>
      <c r="BG269" s="366"/>
      <c r="BH269" s="366"/>
      <c r="BI269" s="366"/>
      <c r="BJ269" s="366"/>
      <c r="BK269" s="366"/>
      <c r="BL269" s="366"/>
      <c r="BM269" s="366"/>
      <c r="BN269" s="366"/>
    </row>
    <row r="270" spans="11:66" s="370" customFormat="1">
      <c r="K270" s="374"/>
      <c r="L270" s="363"/>
      <c r="M270" s="364"/>
      <c r="N270" s="364"/>
      <c r="O270" s="364"/>
      <c r="P270" s="364"/>
      <c r="Q270" s="364"/>
      <c r="R270" s="364"/>
      <c r="S270" s="364"/>
      <c r="T270" s="364"/>
      <c r="V270" s="371"/>
      <c r="W270" s="366"/>
      <c r="X270" s="364"/>
      <c r="Y270" s="364"/>
      <c r="Z270" s="364"/>
      <c r="AA270" s="364"/>
      <c r="AB270" s="364"/>
      <c r="AC270" s="364"/>
      <c r="AD270" s="364"/>
      <c r="AE270" s="364"/>
      <c r="AF270" s="366"/>
      <c r="AG270" s="366"/>
      <c r="AH270" s="366"/>
      <c r="AI270" s="366"/>
      <c r="AJ270" s="366"/>
      <c r="AK270" s="366"/>
      <c r="AL270" s="366"/>
      <c r="AM270" s="366"/>
      <c r="AN270" s="366"/>
      <c r="AO270" s="366"/>
      <c r="AP270" s="366"/>
      <c r="AQ270" s="366"/>
      <c r="AR270" s="366"/>
      <c r="AS270" s="366"/>
      <c r="AT270" s="366"/>
      <c r="AU270" s="366"/>
      <c r="AV270" s="366"/>
      <c r="AW270" s="366"/>
      <c r="AX270" s="366"/>
      <c r="AY270" s="366"/>
      <c r="AZ270" s="366"/>
      <c r="BA270" s="366"/>
      <c r="BB270" s="366"/>
      <c r="BC270" s="366"/>
      <c r="BD270" s="366"/>
      <c r="BE270" s="366"/>
      <c r="BF270" s="366"/>
      <c r="BG270" s="366"/>
      <c r="BH270" s="366"/>
      <c r="BI270" s="366"/>
      <c r="BJ270" s="366"/>
      <c r="BK270" s="366"/>
      <c r="BL270" s="366"/>
      <c r="BM270" s="366"/>
      <c r="BN270" s="366"/>
    </row>
    <row r="271" spans="11:66" s="370" customFormat="1">
      <c r="K271" s="374"/>
      <c r="L271" s="363"/>
      <c r="M271" s="364"/>
      <c r="N271" s="364"/>
      <c r="O271" s="364"/>
      <c r="P271" s="364"/>
      <c r="Q271" s="364"/>
      <c r="R271" s="364"/>
      <c r="S271" s="364"/>
      <c r="T271" s="364"/>
      <c r="V271" s="371"/>
      <c r="W271" s="366"/>
      <c r="X271" s="364"/>
      <c r="Y271" s="364"/>
      <c r="Z271" s="364"/>
      <c r="AA271" s="364"/>
      <c r="AB271" s="364"/>
      <c r="AC271" s="364"/>
      <c r="AD271" s="364"/>
      <c r="AE271" s="364"/>
      <c r="AF271" s="366"/>
      <c r="AG271" s="366"/>
      <c r="AH271" s="366"/>
      <c r="AI271" s="366"/>
      <c r="AJ271" s="366"/>
      <c r="AK271" s="366"/>
      <c r="AL271" s="366"/>
      <c r="AM271" s="366"/>
      <c r="AN271" s="366"/>
      <c r="AO271" s="366"/>
      <c r="AP271" s="366"/>
      <c r="AQ271" s="366"/>
      <c r="AR271" s="366"/>
      <c r="AS271" s="366"/>
      <c r="AT271" s="366"/>
      <c r="AU271" s="366"/>
      <c r="AV271" s="366"/>
      <c r="AW271" s="366"/>
      <c r="AX271" s="366"/>
      <c r="AY271" s="366"/>
      <c r="AZ271" s="366"/>
      <c r="BA271" s="366"/>
      <c r="BB271" s="366"/>
      <c r="BC271" s="366"/>
      <c r="BD271" s="366"/>
      <c r="BE271" s="366"/>
      <c r="BF271" s="366"/>
      <c r="BG271" s="366"/>
      <c r="BH271" s="366"/>
      <c r="BI271" s="366"/>
      <c r="BJ271" s="366"/>
      <c r="BK271" s="366"/>
      <c r="BL271" s="366"/>
      <c r="BM271" s="366"/>
      <c r="BN271" s="366"/>
    </row>
    <row r="272" spans="11:66" s="370" customFormat="1">
      <c r="K272" s="374"/>
      <c r="L272" s="363"/>
      <c r="M272" s="364"/>
      <c r="N272" s="364"/>
      <c r="O272" s="364"/>
      <c r="P272" s="364"/>
      <c r="Q272" s="364"/>
      <c r="R272" s="364"/>
      <c r="S272" s="364"/>
      <c r="T272" s="364"/>
      <c r="V272" s="371"/>
      <c r="W272" s="366"/>
      <c r="X272" s="364"/>
      <c r="Y272" s="364"/>
      <c r="Z272" s="364"/>
      <c r="AA272" s="364"/>
      <c r="AB272" s="364"/>
      <c r="AC272" s="364"/>
      <c r="AD272" s="364"/>
      <c r="AE272" s="364"/>
      <c r="AF272" s="366"/>
      <c r="AG272" s="366"/>
      <c r="AH272" s="366"/>
      <c r="AI272" s="366"/>
      <c r="AJ272" s="366"/>
      <c r="AK272" s="366"/>
      <c r="AL272" s="366"/>
      <c r="AM272" s="366"/>
      <c r="AN272" s="366"/>
      <c r="AO272" s="366"/>
      <c r="AP272" s="366"/>
      <c r="AQ272" s="366"/>
      <c r="AR272" s="366"/>
      <c r="AS272" s="366"/>
      <c r="AT272" s="366"/>
      <c r="AU272" s="366"/>
      <c r="AV272" s="366"/>
      <c r="AW272" s="366"/>
      <c r="AX272" s="366"/>
      <c r="AY272" s="366"/>
      <c r="AZ272" s="366"/>
      <c r="BA272" s="366"/>
      <c r="BB272" s="366"/>
      <c r="BC272" s="366"/>
      <c r="BD272" s="366"/>
      <c r="BE272" s="366"/>
      <c r="BF272" s="366"/>
      <c r="BG272" s="366"/>
      <c r="BH272" s="366"/>
      <c r="BI272" s="366"/>
      <c r="BJ272" s="366"/>
      <c r="BK272" s="366"/>
      <c r="BL272" s="366"/>
      <c r="BM272" s="366"/>
      <c r="BN272" s="366"/>
    </row>
    <row r="273" spans="11:66" s="370" customFormat="1">
      <c r="K273" s="374"/>
      <c r="L273" s="363"/>
      <c r="M273" s="364"/>
      <c r="N273" s="364"/>
      <c r="O273" s="364"/>
      <c r="P273" s="364"/>
      <c r="Q273" s="364"/>
      <c r="R273" s="364"/>
      <c r="S273" s="364"/>
      <c r="T273" s="364"/>
      <c r="V273" s="371"/>
      <c r="W273" s="366"/>
      <c r="X273" s="364"/>
      <c r="Y273" s="364"/>
      <c r="Z273" s="364"/>
      <c r="AA273" s="364"/>
      <c r="AB273" s="364"/>
      <c r="AC273" s="364"/>
      <c r="AD273" s="364"/>
      <c r="AE273" s="364"/>
      <c r="AF273" s="366"/>
      <c r="AG273" s="366"/>
      <c r="AH273" s="366"/>
      <c r="AI273" s="366"/>
      <c r="AJ273" s="366"/>
      <c r="AK273" s="366"/>
      <c r="AL273" s="366"/>
      <c r="AM273" s="366"/>
      <c r="AN273" s="366"/>
      <c r="AO273" s="366"/>
      <c r="AP273" s="366"/>
      <c r="AQ273" s="366"/>
      <c r="AR273" s="366"/>
      <c r="AS273" s="366"/>
      <c r="AT273" s="366"/>
      <c r="AU273" s="366"/>
      <c r="AV273" s="366"/>
      <c r="AW273" s="366"/>
      <c r="AX273" s="366"/>
      <c r="AY273" s="366"/>
      <c r="AZ273" s="366"/>
      <c r="BA273" s="366"/>
      <c r="BB273" s="366"/>
      <c r="BC273" s="366"/>
      <c r="BD273" s="366"/>
      <c r="BE273" s="366"/>
      <c r="BF273" s="366"/>
      <c r="BG273" s="366"/>
      <c r="BH273" s="366"/>
      <c r="BI273" s="366"/>
      <c r="BJ273" s="366"/>
      <c r="BK273" s="366"/>
      <c r="BL273" s="366"/>
      <c r="BM273" s="366"/>
      <c r="BN273" s="366"/>
    </row>
    <row r="274" spans="11:66" s="370" customFormat="1">
      <c r="K274" s="374"/>
      <c r="L274" s="363"/>
      <c r="M274" s="364"/>
      <c r="N274" s="364"/>
      <c r="O274" s="364"/>
      <c r="P274" s="364"/>
      <c r="Q274" s="364"/>
      <c r="R274" s="364"/>
      <c r="S274" s="364"/>
      <c r="T274" s="364"/>
      <c r="V274" s="371"/>
      <c r="W274" s="366"/>
      <c r="X274" s="364"/>
      <c r="Y274" s="364"/>
      <c r="Z274" s="364"/>
      <c r="AA274" s="364"/>
      <c r="AB274" s="364"/>
      <c r="AC274" s="364"/>
      <c r="AD274" s="364"/>
      <c r="AE274" s="364"/>
      <c r="AF274" s="366"/>
      <c r="AG274" s="366"/>
      <c r="AH274" s="366"/>
      <c r="AI274" s="366"/>
      <c r="AJ274" s="366"/>
      <c r="AK274" s="366"/>
      <c r="AL274" s="366"/>
      <c r="AM274" s="366"/>
      <c r="AN274" s="366"/>
      <c r="AO274" s="366"/>
      <c r="AP274" s="366"/>
      <c r="AQ274" s="366"/>
      <c r="AR274" s="366"/>
      <c r="AS274" s="366"/>
      <c r="AT274" s="366"/>
      <c r="AU274" s="366"/>
      <c r="AV274" s="366"/>
      <c r="AW274" s="366"/>
      <c r="AX274" s="366"/>
      <c r="AY274" s="366"/>
      <c r="AZ274" s="366"/>
      <c r="BA274" s="366"/>
      <c r="BB274" s="366"/>
      <c r="BC274" s="366"/>
      <c r="BD274" s="366"/>
      <c r="BE274" s="366"/>
      <c r="BF274" s="366"/>
      <c r="BG274" s="366"/>
      <c r="BH274" s="366"/>
      <c r="BI274" s="366"/>
      <c r="BJ274" s="366"/>
      <c r="BK274" s="366"/>
      <c r="BL274" s="366"/>
      <c r="BM274" s="366"/>
      <c r="BN274" s="366"/>
    </row>
    <row r="275" spans="11:66" s="370" customFormat="1">
      <c r="K275" s="374"/>
      <c r="L275" s="363"/>
      <c r="M275" s="364"/>
      <c r="N275" s="364"/>
      <c r="O275" s="364"/>
      <c r="P275" s="364"/>
      <c r="Q275" s="364"/>
      <c r="R275" s="364"/>
      <c r="S275" s="364"/>
      <c r="T275" s="364"/>
      <c r="V275" s="371"/>
      <c r="W275" s="366"/>
      <c r="X275" s="364"/>
      <c r="Y275" s="364"/>
      <c r="Z275" s="364"/>
      <c r="AA275" s="364"/>
      <c r="AB275" s="364"/>
      <c r="AC275" s="364"/>
      <c r="AD275" s="364"/>
      <c r="AE275" s="364"/>
      <c r="AF275" s="366"/>
      <c r="AG275" s="366"/>
      <c r="AH275" s="366"/>
      <c r="AI275" s="366"/>
      <c r="AJ275" s="366"/>
      <c r="AK275" s="366"/>
      <c r="AL275" s="366"/>
      <c r="AM275" s="366"/>
      <c r="AN275" s="366"/>
      <c r="AO275" s="366"/>
      <c r="AP275" s="366"/>
      <c r="AQ275" s="366"/>
      <c r="AR275" s="366"/>
      <c r="AS275" s="366"/>
      <c r="AT275" s="366"/>
      <c r="AU275" s="366"/>
      <c r="AV275" s="366"/>
      <c r="AW275" s="366"/>
      <c r="AX275" s="366"/>
      <c r="AY275" s="366"/>
      <c r="AZ275" s="366"/>
      <c r="BA275" s="366"/>
      <c r="BB275" s="366"/>
      <c r="BC275" s="366"/>
      <c r="BD275" s="366"/>
      <c r="BE275" s="366"/>
      <c r="BF275" s="366"/>
      <c r="BG275" s="366"/>
      <c r="BH275" s="366"/>
      <c r="BI275" s="366"/>
      <c r="BJ275" s="366"/>
      <c r="BK275" s="366"/>
      <c r="BL275" s="366"/>
      <c r="BM275" s="366"/>
      <c r="BN275" s="366"/>
    </row>
    <row r="276" spans="11:66" s="370" customFormat="1">
      <c r="K276" s="374"/>
      <c r="L276" s="363"/>
      <c r="M276" s="364"/>
      <c r="N276" s="364"/>
      <c r="O276" s="364"/>
      <c r="P276" s="364"/>
      <c r="Q276" s="364"/>
      <c r="R276" s="364"/>
      <c r="S276" s="364"/>
      <c r="T276" s="364"/>
      <c r="V276" s="371"/>
      <c r="W276" s="366"/>
      <c r="X276" s="364"/>
      <c r="Y276" s="364"/>
      <c r="Z276" s="364"/>
      <c r="AA276" s="364"/>
      <c r="AB276" s="364"/>
      <c r="AC276" s="364"/>
      <c r="AD276" s="364"/>
      <c r="AE276" s="364"/>
      <c r="AF276" s="366"/>
      <c r="AG276" s="366"/>
      <c r="AH276" s="366"/>
      <c r="AI276" s="366"/>
      <c r="AJ276" s="366"/>
      <c r="AK276" s="366"/>
      <c r="AL276" s="366"/>
      <c r="AM276" s="366"/>
      <c r="AN276" s="366"/>
      <c r="AO276" s="366"/>
      <c r="AP276" s="366"/>
      <c r="AQ276" s="366"/>
      <c r="AR276" s="366"/>
      <c r="AS276" s="366"/>
      <c r="AT276" s="366"/>
      <c r="AU276" s="366"/>
      <c r="AV276" s="366"/>
      <c r="AW276" s="366"/>
      <c r="AX276" s="366"/>
      <c r="AY276" s="366"/>
      <c r="AZ276" s="366"/>
      <c r="BA276" s="366"/>
      <c r="BB276" s="366"/>
      <c r="BC276" s="366"/>
      <c r="BD276" s="366"/>
      <c r="BE276" s="366"/>
      <c r="BF276" s="366"/>
      <c r="BG276" s="366"/>
      <c r="BH276" s="366"/>
      <c r="BI276" s="366"/>
      <c r="BJ276" s="366"/>
      <c r="BK276" s="366"/>
      <c r="BL276" s="366"/>
      <c r="BM276" s="366"/>
      <c r="BN276" s="366"/>
    </row>
    <row r="277" spans="11:66" s="370" customFormat="1">
      <c r="K277" s="374"/>
      <c r="L277" s="363"/>
      <c r="M277" s="364"/>
      <c r="N277" s="364"/>
      <c r="O277" s="364"/>
      <c r="P277" s="364"/>
      <c r="Q277" s="364"/>
      <c r="R277" s="364"/>
      <c r="S277" s="364"/>
      <c r="T277" s="364"/>
      <c r="V277" s="371"/>
      <c r="W277" s="366"/>
      <c r="X277" s="364"/>
      <c r="Y277" s="364"/>
      <c r="Z277" s="364"/>
      <c r="AA277" s="364"/>
      <c r="AB277" s="364"/>
      <c r="AC277" s="364"/>
      <c r="AD277" s="364"/>
      <c r="AE277" s="364"/>
      <c r="AF277" s="366"/>
      <c r="AG277" s="366"/>
      <c r="AH277" s="366"/>
      <c r="AI277" s="366"/>
      <c r="AJ277" s="366"/>
      <c r="AK277" s="366"/>
      <c r="AL277" s="366"/>
      <c r="AM277" s="366"/>
      <c r="AN277" s="366"/>
      <c r="AO277" s="366"/>
      <c r="AP277" s="366"/>
      <c r="AQ277" s="366"/>
      <c r="AR277" s="366"/>
      <c r="AS277" s="366"/>
      <c r="AT277" s="366"/>
      <c r="AU277" s="366"/>
      <c r="AV277" s="366"/>
      <c r="AW277" s="366"/>
      <c r="AX277" s="366"/>
      <c r="AY277" s="366"/>
      <c r="AZ277" s="366"/>
      <c r="BA277" s="366"/>
      <c r="BB277" s="366"/>
      <c r="BC277" s="366"/>
      <c r="BD277" s="366"/>
      <c r="BE277" s="366"/>
      <c r="BF277" s="366"/>
      <c r="BG277" s="366"/>
      <c r="BH277" s="366"/>
      <c r="BI277" s="366"/>
      <c r="BJ277" s="366"/>
      <c r="BK277" s="366"/>
      <c r="BL277" s="366"/>
      <c r="BM277" s="366"/>
      <c r="BN277" s="366"/>
    </row>
    <row r="278" spans="11:66" s="370" customFormat="1">
      <c r="K278" s="374"/>
      <c r="L278" s="363"/>
      <c r="M278" s="364"/>
      <c r="N278" s="364"/>
      <c r="O278" s="364"/>
      <c r="P278" s="364"/>
      <c r="Q278" s="364"/>
      <c r="R278" s="364"/>
      <c r="S278" s="364"/>
      <c r="T278" s="364"/>
      <c r="V278" s="371"/>
      <c r="W278" s="366"/>
      <c r="X278" s="364"/>
      <c r="Y278" s="364"/>
      <c r="Z278" s="364"/>
      <c r="AA278" s="364"/>
      <c r="AB278" s="364"/>
      <c r="AC278" s="364"/>
      <c r="AD278" s="364"/>
      <c r="AE278" s="364"/>
      <c r="AF278" s="366"/>
      <c r="AG278" s="366"/>
      <c r="AH278" s="366"/>
      <c r="AI278" s="366"/>
      <c r="AJ278" s="366"/>
      <c r="AK278" s="366"/>
      <c r="AL278" s="366"/>
      <c r="AM278" s="366"/>
      <c r="AN278" s="366"/>
      <c r="AO278" s="366"/>
      <c r="AP278" s="366"/>
      <c r="AQ278" s="366"/>
      <c r="AR278" s="366"/>
      <c r="AS278" s="366"/>
      <c r="AT278" s="366"/>
      <c r="AU278" s="366"/>
      <c r="AV278" s="366"/>
      <c r="AW278" s="366"/>
      <c r="AX278" s="366"/>
      <c r="AY278" s="366"/>
      <c r="AZ278" s="366"/>
      <c r="BA278" s="366"/>
      <c r="BB278" s="366"/>
      <c r="BC278" s="366"/>
      <c r="BD278" s="366"/>
      <c r="BE278" s="366"/>
      <c r="BF278" s="366"/>
      <c r="BG278" s="366"/>
      <c r="BH278" s="366"/>
      <c r="BI278" s="366"/>
      <c r="BJ278" s="366"/>
      <c r="BK278" s="366"/>
      <c r="BL278" s="366"/>
      <c r="BM278" s="366"/>
      <c r="BN278" s="366"/>
    </row>
    <row r="279" spans="11:66" s="370" customFormat="1">
      <c r="K279" s="374"/>
      <c r="L279" s="363"/>
      <c r="M279" s="364"/>
      <c r="N279" s="364"/>
      <c r="O279" s="364"/>
      <c r="P279" s="364"/>
      <c r="Q279" s="364"/>
      <c r="R279" s="364"/>
      <c r="S279" s="364"/>
      <c r="T279" s="364"/>
      <c r="V279" s="371"/>
      <c r="W279" s="366"/>
      <c r="X279" s="364"/>
      <c r="Y279" s="364"/>
      <c r="Z279" s="364"/>
      <c r="AA279" s="364"/>
      <c r="AB279" s="364"/>
      <c r="AC279" s="364"/>
      <c r="AD279" s="364"/>
      <c r="AE279" s="364"/>
      <c r="AF279" s="366"/>
      <c r="AG279" s="366"/>
      <c r="AH279" s="366"/>
      <c r="AI279" s="366"/>
      <c r="AJ279" s="366"/>
      <c r="AK279" s="366"/>
      <c r="AL279" s="366"/>
      <c r="AM279" s="366"/>
      <c r="AN279" s="366"/>
      <c r="AO279" s="366"/>
      <c r="AP279" s="366"/>
      <c r="AQ279" s="366"/>
      <c r="AR279" s="366"/>
      <c r="AS279" s="366"/>
      <c r="AT279" s="366"/>
      <c r="AU279" s="366"/>
      <c r="AV279" s="366"/>
      <c r="AW279" s="366"/>
      <c r="AX279" s="366"/>
      <c r="AY279" s="366"/>
      <c r="AZ279" s="366"/>
      <c r="BA279" s="366"/>
      <c r="BB279" s="366"/>
      <c r="BC279" s="366"/>
      <c r="BD279" s="366"/>
      <c r="BE279" s="366"/>
      <c r="BF279" s="366"/>
      <c r="BG279" s="366"/>
      <c r="BH279" s="366"/>
      <c r="BI279" s="366"/>
      <c r="BJ279" s="366"/>
      <c r="BK279" s="366"/>
      <c r="BL279" s="366"/>
      <c r="BM279" s="366"/>
      <c r="BN279" s="366"/>
    </row>
    <row r="280" spans="11:66" s="370" customFormat="1">
      <c r="K280" s="374"/>
      <c r="L280" s="363"/>
      <c r="M280" s="364"/>
      <c r="N280" s="364"/>
      <c r="O280" s="364"/>
      <c r="P280" s="364"/>
      <c r="Q280" s="364"/>
      <c r="R280" s="364"/>
      <c r="S280" s="364"/>
      <c r="T280" s="364"/>
      <c r="V280" s="371"/>
      <c r="W280" s="366"/>
      <c r="X280" s="364"/>
      <c r="Y280" s="364"/>
      <c r="Z280" s="364"/>
      <c r="AA280" s="364"/>
      <c r="AB280" s="364"/>
      <c r="AC280" s="364"/>
      <c r="AD280" s="364"/>
      <c r="AE280" s="364"/>
      <c r="AF280" s="366"/>
      <c r="AG280" s="366"/>
      <c r="AH280" s="366"/>
      <c r="AI280" s="366"/>
      <c r="AJ280" s="366"/>
      <c r="AK280" s="366"/>
      <c r="AL280" s="366"/>
      <c r="AM280" s="366"/>
      <c r="AN280" s="366"/>
      <c r="AO280" s="366"/>
      <c r="AP280" s="366"/>
      <c r="AQ280" s="366"/>
      <c r="AR280" s="366"/>
      <c r="AS280" s="366"/>
      <c r="AT280" s="366"/>
      <c r="AU280" s="366"/>
      <c r="AV280" s="366"/>
      <c r="AW280" s="366"/>
      <c r="AX280" s="366"/>
      <c r="AY280" s="366"/>
      <c r="AZ280" s="366"/>
      <c r="BA280" s="366"/>
      <c r="BB280" s="366"/>
      <c r="BC280" s="366"/>
      <c r="BD280" s="366"/>
      <c r="BE280" s="366"/>
      <c r="BF280" s="366"/>
      <c r="BG280" s="366"/>
      <c r="BH280" s="366"/>
      <c r="BI280" s="366"/>
      <c r="BJ280" s="366"/>
      <c r="BK280" s="366"/>
      <c r="BL280" s="366"/>
      <c r="BM280" s="366"/>
      <c r="BN280" s="366"/>
    </row>
    <row r="281" spans="11:66" s="370" customFormat="1">
      <c r="K281" s="374"/>
      <c r="L281" s="363"/>
      <c r="M281" s="364"/>
      <c r="N281" s="364"/>
      <c r="O281" s="364"/>
      <c r="P281" s="364"/>
      <c r="Q281" s="364"/>
      <c r="R281" s="364"/>
      <c r="S281" s="364"/>
      <c r="T281" s="364"/>
      <c r="V281" s="371"/>
      <c r="W281" s="366"/>
      <c r="X281" s="364"/>
      <c r="Y281" s="364"/>
      <c r="Z281" s="364"/>
      <c r="AA281" s="364"/>
      <c r="AB281" s="364"/>
      <c r="AC281" s="364"/>
      <c r="AD281" s="364"/>
      <c r="AE281" s="364"/>
      <c r="AF281" s="366"/>
      <c r="AG281" s="366"/>
      <c r="AH281" s="366"/>
      <c r="AI281" s="366"/>
      <c r="AJ281" s="366"/>
      <c r="AK281" s="366"/>
      <c r="AL281" s="366"/>
      <c r="AM281" s="366"/>
      <c r="AN281" s="366"/>
      <c r="AO281" s="366"/>
      <c r="AP281" s="366"/>
      <c r="AQ281" s="366"/>
      <c r="AR281" s="366"/>
      <c r="AS281" s="366"/>
      <c r="AT281" s="366"/>
      <c r="AU281" s="366"/>
      <c r="AV281" s="366"/>
      <c r="AW281" s="366"/>
      <c r="AX281" s="366"/>
      <c r="AY281" s="366"/>
      <c r="AZ281" s="366"/>
      <c r="BA281" s="366"/>
      <c r="BB281" s="366"/>
      <c r="BC281" s="366"/>
      <c r="BD281" s="366"/>
      <c r="BE281" s="366"/>
      <c r="BF281" s="366"/>
      <c r="BG281" s="366"/>
      <c r="BH281" s="366"/>
      <c r="BI281" s="366"/>
      <c r="BJ281" s="366"/>
      <c r="BK281" s="366"/>
      <c r="BL281" s="366"/>
      <c r="BM281" s="366"/>
      <c r="BN281" s="366"/>
    </row>
    <row r="282" spans="11:66" s="370" customFormat="1">
      <c r="K282" s="374"/>
      <c r="L282" s="363"/>
      <c r="M282" s="364"/>
      <c r="N282" s="364"/>
      <c r="O282" s="364"/>
      <c r="P282" s="364"/>
      <c r="Q282" s="364"/>
      <c r="R282" s="364"/>
      <c r="S282" s="364"/>
      <c r="T282" s="364"/>
      <c r="V282" s="371"/>
      <c r="W282" s="366"/>
      <c r="X282" s="364"/>
      <c r="Y282" s="364"/>
      <c r="Z282" s="364"/>
      <c r="AA282" s="364"/>
      <c r="AB282" s="364"/>
      <c r="AC282" s="364"/>
      <c r="AD282" s="364"/>
      <c r="AE282" s="364"/>
      <c r="AF282" s="366"/>
      <c r="AG282" s="366"/>
      <c r="AH282" s="366"/>
      <c r="AI282" s="366"/>
      <c r="AJ282" s="366"/>
      <c r="AK282" s="366"/>
      <c r="AL282" s="366"/>
      <c r="AM282" s="366"/>
      <c r="AN282" s="366"/>
      <c r="AO282" s="366"/>
      <c r="AP282" s="366"/>
      <c r="AQ282" s="366"/>
      <c r="AR282" s="366"/>
      <c r="AS282" s="366"/>
      <c r="AT282" s="366"/>
      <c r="AU282" s="366"/>
      <c r="AV282" s="366"/>
      <c r="AW282" s="366"/>
      <c r="AX282" s="366"/>
      <c r="AY282" s="366"/>
      <c r="AZ282" s="366"/>
      <c r="BA282" s="366"/>
      <c r="BB282" s="366"/>
      <c r="BC282" s="366"/>
      <c r="BD282" s="366"/>
      <c r="BE282" s="366"/>
      <c r="BF282" s="366"/>
      <c r="BG282" s="366"/>
      <c r="BH282" s="366"/>
      <c r="BI282" s="366"/>
      <c r="BJ282" s="366"/>
      <c r="BK282" s="366"/>
      <c r="BL282" s="366"/>
      <c r="BM282" s="366"/>
      <c r="BN282" s="366"/>
    </row>
    <row r="283" spans="11:66" s="370" customFormat="1">
      <c r="K283" s="374"/>
      <c r="L283" s="363"/>
      <c r="M283" s="364"/>
      <c r="N283" s="364"/>
      <c r="O283" s="364"/>
      <c r="P283" s="364"/>
      <c r="Q283" s="364"/>
      <c r="R283" s="364"/>
      <c r="S283" s="364"/>
      <c r="T283" s="364"/>
      <c r="V283" s="371"/>
      <c r="W283" s="366"/>
      <c r="X283" s="364"/>
      <c r="Y283" s="364"/>
      <c r="Z283" s="364"/>
      <c r="AA283" s="364"/>
      <c r="AB283" s="364"/>
      <c r="AC283" s="364"/>
      <c r="AD283" s="364"/>
      <c r="AE283" s="364"/>
      <c r="AF283" s="366"/>
      <c r="AG283" s="366"/>
      <c r="AH283" s="366"/>
      <c r="AI283" s="366"/>
      <c r="AJ283" s="366"/>
      <c r="AK283" s="366"/>
      <c r="AL283" s="366"/>
      <c r="AM283" s="366"/>
      <c r="AN283" s="366"/>
      <c r="AO283" s="366"/>
      <c r="AP283" s="366"/>
      <c r="AQ283" s="366"/>
      <c r="AR283" s="366"/>
      <c r="AS283" s="366"/>
      <c r="AT283" s="366"/>
      <c r="AU283" s="366"/>
      <c r="AV283" s="366"/>
      <c r="AW283" s="366"/>
      <c r="AX283" s="366"/>
      <c r="AY283" s="366"/>
      <c r="AZ283" s="366"/>
      <c r="BA283" s="366"/>
      <c r="BB283" s="366"/>
      <c r="BC283" s="366"/>
      <c r="BD283" s="366"/>
      <c r="BE283" s="366"/>
      <c r="BF283" s="366"/>
      <c r="BG283" s="366"/>
      <c r="BH283" s="366"/>
      <c r="BI283" s="366"/>
      <c r="BJ283" s="366"/>
      <c r="BK283" s="366"/>
      <c r="BL283" s="366"/>
      <c r="BM283" s="366"/>
      <c r="BN283" s="366"/>
    </row>
    <row r="284" spans="11:66" s="370" customFormat="1">
      <c r="K284" s="374"/>
      <c r="L284" s="363"/>
      <c r="M284" s="364"/>
      <c r="N284" s="364"/>
      <c r="O284" s="364"/>
      <c r="P284" s="364"/>
      <c r="Q284" s="364"/>
      <c r="R284" s="364"/>
      <c r="S284" s="364"/>
      <c r="T284" s="364"/>
      <c r="V284" s="371"/>
      <c r="W284" s="366"/>
      <c r="X284" s="364"/>
      <c r="Y284" s="364"/>
      <c r="Z284" s="364"/>
      <c r="AA284" s="364"/>
      <c r="AB284" s="364"/>
      <c r="AC284" s="364"/>
      <c r="AD284" s="364"/>
      <c r="AE284" s="364"/>
      <c r="AF284" s="366"/>
      <c r="AG284" s="366"/>
      <c r="AH284" s="366"/>
      <c r="AI284" s="366"/>
      <c r="AJ284" s="366"/>
      <c r="AK284" s="366"/>
      <c r="AL284" s="366"/>
      <c r="AM284" s="366"/>
      <c r="AN284" s="366"/>
      <c r="AO284" s="366"/>
      <c r="AP284" s="366"/>
      <c r="AQ284" s="366"/>
      <c r="AR284" s="366"/>
      <c r="AS284" s="366"/>
      <c r="AT284" s="366"/>
      <c r="AU284" s="366"/>
      <c r="AV284" s="366"/>
      <c r="AW284" s="366"/>
      <c r="AX284" s="366"/>
      <c r="AY284" s="366"/>
      <c r="AZ284" s="366"/>
      <c r="BA284" s="366"/>
      <c r="BB284" s="366"/>
      <c r="BC284" s="366"/>
      <c r="BD284" s="366"/>
      <c r="BE284" s="366"/>
      <c r="BF284" s="366"/>
      <c r="BG284" s="366"/>
      <c r="BH284" s="366"/>
      <c r="BI284" s="366"/>
      <c r="BJ284" s="366"/>
      <c r="BK284" s="366"/>
      <c r="BL284" s="366"/>
      <c r="BM284" s="366"/>
      <c r="BN284" s="366"/>
    </row>
    <row r="285" spans="11:66" s="370" customFormat="1">
      <c r="K285" s="374"/>
      <c r="L285" s="363"/>
      <c r="M285" s="364"/>
      <c r="N285" s="364"/>
      <c r="O285" s="364"/>
      <c r="P285" s="364"/>
      <c r="Q285" s="364"/>
      <c r="R285" s="364"/>
      <c r="S285" s="364"/>
      <c r="T285" s="364"/>
      <c r="V285" s="371"/>
      <c r="W285" s="366"/>
      <c r="X285" s="364"/>
      <c r="Y285" s="364"/>
      <c r="Z285" s="364"/>
      <c r="AA285" s="364"/>
      <c r="AB285" s="364"/>
      <c r="AC285" s="364"/>
      <c r="AD285" s="364"/>
      <c r="AE285" s="364"/>
      <c r="AF285" s="366"/>
      <c r="AG285" s="366"/>
      <c r="AH285" s="366"/>
      <c r="AI285" s="366"/>
      <c r="AJ285" s="366"/>
      <c r="AK285" s="366"/>
      <c r="AL285" s="366"/>
      <c r="AM285" s="366"/>
      <c r="AN285" s="366"/>
      <c r="AO285" s="366"/>
      <c r="AP285" s="366"/>
      <c r="AQ285" s="366"/>
      <c r="AR285" s="366"/>
      <c r="AS285" s="366"/>
      <c r="AT285" s="366"/>
      <c r="AU285" s="366"/>
      <c r="AV285" s="366"/>
      <c r="AW285" s="366"/>
      <c r="AX285" s="366"/>
      <c r="AY285" s="366"/>
      <c r="AZ285" s="366"/>
      <c r="BA285" s="366"/>
      <c r="BB285" s="366"/>
      <c r="BC285" s="366"/>
      <c r="BD285" s="366"/>
      <c r="BE285" s="366"/>
      <c r="BF285" s="366"/>
      <c r="BG285" s="366"/>
      <c r="BH285" s="366"/>
      <c r="BI285" s="366"/>
      <c r="BJ285" s="366"/>
      <c r="BK285" s="366"/>
      <c r="BL285" s="366"/>
      <c r="BM285" s="366"/>
      <c r="BN285" s="366"/>
    </row>
    <row r="286" spans="11:66" s="370" customFormat="1">
      <c r="K286" s="374"/>
      <c r="L286" s="363"/>
      <c r="M286" s="364"/>
      <c r="N286" s="364"/>
      <c r="O286" s="364"/>
      <c r="P286" s="364"/>
      <c r="Q286" s="364"/>
      <c r="R286" s="364"/>
      <c r="S286" s="364"/>
      <c r="T286" s="364"/>
      <c r="V286" s="371"/>
      <c r="W286" s="366"/>
      <c r="X286" s="364"/>
      <c r="Y286" s="364"/>
      <c r="Z286" s="364"/>
      <c r="AA286" s="364"/>
      <c r="AB286" s="364"/>
      <c r="AC286" s="364"/>
      <c r="AD286" s="364"/>
      <c r="AE286" s="364"/>
      <c r="AF286" s="366"/>
      <c r="AG286" s="366"/>
      <c r="AH286" s="366"/>
      <c r="AI286" s="366"/>
      <c r="AJ286" s="366"/>
      <c r="AK286" s="366"/>
      <c r="AL286" s="366"/>
      <c r="AM286" s="366"/>
      <c r="AN286" s="366"/>
      <c r="AO286" s="366"/>
      <c r="AP286" s="366"/>
      <c r="AQ286" s="366"/>
      <c r="AR286" s="366"/>
      <c r="AS286" s="366"/>
      <c r="AT286" s="366"/>
      <c r="AU286" s="366"/>
      <c r="AV286" s="366"/>
      <c r="AW286" s="366"/>
      <c r="AX286" s="366"/>
      <c r="AY286" s="366"/>
      <c r="AZ286" s="366"/>
      <c r="BA286" s="366"/>
      <c r="BB286" s="366"/>
      <c r="BC286" s="366"/>
      <c r="BD286" s="366"/>
      <c r="BE286" s="366"/>
      <c r="BF286" s="366"/>
      <c r="BG286" s="366"/>
      <c r="BH286" s="366"/>
      <c r="BI286" s="366"/>
      <c r="BJ286" s="366"/>
      <c r="BK286" s="366"/>
      <c r="BL286" s="366"/>
      <c r="BM286" s="366"/>
      <c r="BN286" s="366"/>
    </row>
    <row r="287" spans="11:66" s="370" customFormat="1">
      <c r="K287" s="374"/>
      <c r="L287" s="363"/>
      <c r="M287" s="364"/>
      <c r="N287" s="364"/>
      <c r="O287" s="364"/>
      <c r="P287" s="364"/>
      <c r="Q287" s="364"/>
      <c r="R287" s="364"/>
      <c r="S287" s="364"/>
      <c r="T287" s="364"/>
      <c r="V287" s="371"/>
      <c r="W287" s="366"/>
      <c r="X287" s="364"/>
      <c r="Y287" s="364"/>
      <c r="Z287" s="364"/>
      <c r="AA287" s="364"/>
      <c r="AB287" s="364"/>
      <c r="AC287" s="364"/>
      <c r="AD287" s="364"/>
      <c r="AE287" s="364"/>
      <c r="AF287" s="366"/>
      <c r="AG287" s="366"/>
      <c r="AH287" s="366"/>
      <c r="AI287" s="366"/>
      <c r="AJ287" s="366"/>
      <c r="AK287" s="366"/>
      <c r="AL287" s="366"/>
      <c r="AM287" s="366"/>
      <c r="AN287" s="366"/>
      <c r="AO287" s="366"/>
      <c r="AP287" s="366"/>
      <c r="AQ287" s="366"/>
      <c r="AR287" s="366"/>
      <c r="AS287" s="366"/>
      <c r="AT287" s="366"/>
      <c r="AU287" s="366"/>
      <c r="AV287" s="366"/>
      <c r="AW287" s="366"/>
      <c r="AX287" s="366"/>
      <c r="AY287" s="366"/>
      <c r="AZ287" s="366"/>
      <c r="BA287" s="366"/>
      <c r="BB287" s="366"/>
      <c r="BC287" s="366"/>
      <c r="BD287" s="366"/>
      <c r="BE287" s="366"/>
      <c r="BF287" s="366"/>
      <c r="BG287" s="366"/>
      <c r="BH287" s="366"/>
      <c r="BI287" s="366"/>
      <c r="BJ287" s="366"/>
      <c r="BK287" s="366"/>
      <c r="BL287" s="366"/>
      <c r="BM287" s="366"/>
      <c r="BN287" s="366"/>
    </row>
    <row r="288" spans="11:66" s="370" customFormat="1">
      <c r="K288" s="374"/>
      <c r="L288" s="363"/>
      <c r="M288" s="364"/>
      <c r="N288" s="364"/>
      <c r="O288" s="364"/>
      <c r="P288" s="364"/>
      <c r="Q288" s="364"/>
      <c r="R288" s="364"/>
      <c r="S288" s="364"/>
      <c r="T288" s="364"/>
      <c r="V288" s="371"/>
      <c r="W288" s="366"/>
      <c r="X288" s="364"/>
      <c r="Y288" s="364"/>
      <c r="Z288" s="364"/>
      <c r="AA288" s="364"/>
      <c r="AB288" s="364"/>
      <c r="AC288" s="364"/>
      <c r="AD288" s="364"/>
      <c r="AE288" s="364"/>
      <c r="AF288" s="366"/>
      <c r="AG288" s="366"/>
      <c r="AH288" s="366"/>
      <c r="AI288" s="366"/>
      <c r="AJ288" s="366"/>
      <c r="AK288" s="366"/>
      <c r="AL288" s="366"/>
      <c r="AM288" s="366"/>
      <c r="AN288" s="366"/>
      <c r="AO288" s="366"/>
      <c r="AP288" s="366"/>
      <c r="AQ288" s="366"/>
      <c r="AR288" s="366"/>
      <c r="AS288" s="366"/>
      <c r="AT288" s="366"/>
      <c r="AU288" s="366"/>
      <c r="AV288" s="366"/>
      <c r="AW288" s="366"/>
      <c r="AX288" s="366"/>
      <c r="AY288" s="366"/>
      <c r="AZ288" s="366"/>
      <c r="BA288" s="366"/>
      <c r="BB288" s="366"/>
      <c r="BC288" s="366"/>
      <c r="BD288" s="366"/>
      <c r="BE288" s="366"/>
      <c r="BF288" s="366"/>
      <c r="BG288" s="366"/>
      <c r="BH288" s="366"/>
      <c r="BI288" s="366"/>
      <c r="BJ288" s="366"/>
      <c r="BK288" s="366"/>
      <c r="BL288" s="366"/>
      <c r="BM288" s="366"/>
      <c r="BN288" s="366"/>
    </row>
    <row r="289" spans="11:66" s="370" customFormat="1">
      <c r="K289" s="374"/>
      <c r="L289" s="363"/>
      <c r="M289" s="364"/>
      <c r="N289" s="364"/>
      <c r="O289" s="364"/>
      <c r="P289" s="364"/>
      <c r="Q289" s="364"/>
      <c r="R289" s="364"/>
      <c r="S289" s="364"/>
      <c r="T289" s="364"/>
      <c r="V289" s="371"/>
      <c r="W289" s="366"/>
      <c r="X289" s="364"/>
      <c r="Y289" s="364"/>
      <c r="Z289" s="364"/>
      <c r="AA289" s="364"/>
      <c r="AB289" s="364"/>
      <c r="AC289" s="364"/>
      <c r="AD289" s="364"/>
      <c r="AE289" s="364"/>
      <c r="AF289" s="366"/>
      <c r="AG289" s="366"/>
      <c r="AH289" s="366"/>
      <c r="AI289" s="366"/>
      <c r="AJ289" s="366"/>
      <c r="AK289" s="366"/>
      <c r="AL289" s="366"/>
      <c r="AM289" s="366"/>
      <c r="AN289" s="366"/>
      <c r="AO289" s="366"/>
      <c r="AP289" s="366"/>
      <c r="AQ289" s="366"/>
      <c r="AR289" s="366"/>
      <c r="AS289" s="366"/>
      <c r="AT289" s="366"/>
      <c r="AU289" s="366"/>
      <c r="AV289" s="366"/>
      <c r="AW289" s="366"/>
      <c r="AX289" s="366"/>
      <c r="AY289" s="366"/>
      <c r="AZ289" s="366"/>
      <c r="BA289" s="366"/>
      <c r="BB289" s="366"/>
      <c r="BC289" s="366"/>
      <c r="BD289" s="366"/>
      <c r="BE289" s="366"/>
      <c r="BF289" s="366"/>
      <c r="BG289" s="366"/>
      <c r="BH289" s="366"/>
      <c r="BI289" s="366"/>
      <c r="BJ289" s="366"/>
      <c r="BK289" s="366"/>
      <c r="BL289" s="366"/>
      <c r="BM289" s="366"/>
      <c r="BN289" s="366"/>
    </row>
    <row r="290" spans="11:66" s="370" customFormat="1">
      <c r="K290" s="374"/>
      <c r="L290" s="363"/>
      <c r="M290" s="364"/>
      <c r="N290" s="364"/>
      <c r="O290" s="364"/>
      <c r="P290" s="364"/>
      <c r="Q290" s="364"/>
      <c r="R290" s="364"/>
      <c r="S290" s="364"/>
      <c r="T290" s="364"/>
      <c r="V290" s="371"/>
      <c r="W290" s="366"/>
      <c r="X290" s="364"/>
      <c r="Y290" s="364"/>
      <c r="Z290" s="364"/>
      <c r="AA290" s="364"/>
      <c r="AB290" s="364"/>
      <c r="AC290" s="364"/>
      <c r="AD290" s="364"/>
      <c r="AE290" s="364"/>
      <c r="AF290" s="366"/>
      <c r="AG290" s="366"/>
      <c r="AH290" s="366"/>
      <c r="AI290" s="366"/>
      <c r="AJ290" s="366"/>
      <c r="AK290" s="366"/>
      <c r="AL290" s="366"/>
      <c r="AM290" s="366"/>
      <c r="AN290" s="366"/>
      <c r="AO290" s="366"/>
      <c r="AP290" s="366"/>
      <c r="AQ290" s="366"/>
      <c r="AR290" s="366"/>
      <c r="AS290" s="366"/>
      <c r="AT290" s="366"/>
      <c r="AU290" s="366"/>
      <c r="AV290" s="366"/>
      <c r="AW290" s="366"/>
      <c r="AX290" s="366"/>
      <c r="AY290" s="366"/>
      <c r="AZ290" s="366"/>
      <c r="BA290" s="366"/>
      <c r="BB290" s="366"/>
      <c r="BC290" s="366"/>
      <c r="BD290" s="366"/>
      <c r="BE290" s="366"/>
      <c r="BF290" s="366"/>
      <c r="BG290" s="366"/>
      <c r="BH290" s="366"/>
      <c r="BI290" s="366"/>
      <c r="BJ290" s="366"/>
      <c r="BK290" s="366"/>
      <c r="BL290" s="366"/>
      <c r="BM290" s="366"/>
      <c r="BN290" s="366"/>
    </row>
    <row r="291" spans="11:66" s="370" customFormat="1">
      <c r="K291" s="374"/>
      <c r="L291" s="363"/>
      <c r="M291" s="364"/>
      <c r="N291" s="364"/>
      <c r="O291" s="364"/>
      <c r="P291" s="364"/>
      <c r="Q291" s="364"/>
      <c r="R291" s="364"/>
      <c r="S291" s="364"/>
      <c r="T291" s="364"/>
      <c r="V291" s="371"/>
      <c r="W291" s="366"/>
      <c r="X291" s="364"/>
      <c r="Y291" s="364"/>
      <c r="Z291" s="364"/>
      <c r="AA291" s="364"/>
      <c r="AB291" s="364"/>
      <c r="AC291" s="364"/>
      <c r="AD291" s="364"/>
      <c r="AE291" s="364"/>
      <c r="AF291" s="366"/>
      <c r="AG291" s="366"/>
      <c r="AH291" s="366"/>
      <c r="AI291" s="366"/>
      <c r="AJ291" s="366"/>
      <c r="AK291" s="366"/>
      <c r="AL291" s="366"/>
      <c r="AM291" s="366"/>
      <c r="AN291" s="366"/>
      <c r="AO291" s="366"/>
      <c r="AP291" s="366"/>
      <c r="AQ291" s="366"/>
      <c r="AR291" s="366"/>
      <c r="AS291" s="366"/>
      <c r="AT291" s="366"/>
      <c r="AU291" s="366"/>
      <c r="AV291" s="366"/>
      <c r="AW291" s="366"/>
      <c r="AX291" s="366"/>
      <c r="AY291" s="366"/>
      <c r="AZ291" s="366"/>
      <c r="BA291" s="366"/>
      <c r="BB291" s="366"/>
      <c r="BC291" s="366"/>
      <c r="BD291" s="366"/>
      <c r="BE291" s="366"/>
      <c r="BF291" s="366"/>
      <c r="BG291" s="366"/>
      <c r="BH291" s="366"/>
      <c r="BI291" s="366"/>
      <c r="BJ291" s="366"/>
      <c r="BK291" s="366"/>
      <c r="BL291" s="366"/>
      <c r="BM291" s="366"/>
      <c r="BN291" s="366"/>
    </row>
    <row r="292" spans="11:66" s="370" customFormat="1">
      <c r="K292" s="374"/>
      <c r="L292" s="363"/>
      <c r="M292" s="364"/>
      <c r="N292" s="364"/>
      <c r="O292" s="364"/>
      <c r="P292" s="364"/>
      <c r="Q292" s="364"/>
      <c r="R292" s="364"/>
      <c r="S292" s="364"/>
      <c r="T292" s="364"/>
      <c r="V292" s="371"/>
      <c r="W292" s="366"/>
      <c r="X292" s="364"/>
      <c r="Y292" s="364"/>
      <c r="Z292" s="364"/>
      <c r="AA292" s="364"/>
      <c r="AB292" s="364"/>
      <c r="AC292" s="364"/>
      <c r="AD292" s="364"/>
      <c r="AE292" s="364"/>
      <c r="AF292" s="366"/>
      <c r="AG292" s="366"/>
      <c r="AH292" s="366"/>
      <c r="AI292" s="366"/>
      <c r="AJ292" s="366"/>
      <c r="AK292" s="366"/>
      <c r="AL292" s="366"/>
      <c r="AM292" s="366"/>
      <c r="AN292" s="366"/>
      <c r="AO292" s="366"/>
      <c r="AP292" s="366"/>
      <c r="AQ292" s="366"/>
      <c r="AR292" s="366"/>
      <c r="AS292" s="366"/>
      <c r="AT292" s="366"/>
      <c r="AU292" s="366"/>
      <c r="AV292" s="366"/>
      <c r="AW292" s="366"/>
      <c r="AX292" s="366"/>
      <c r="AY292" s="366"/>
      <c r="AZ292" s="366"/>
      <c r="BA292" s="366"/>
      <c r="BB292" s="366"/>
      <c r="BC292" s="366"/>
      <c r="BD292" s="366"/>
      <c r="BE292" s="366"/>
      <c r="BF292" s="366"/>
      <c r="BG292" s="366"/>
      <c r="BH292" s="366"/>
      <c r="BI292" s="366"/>
      <c r="BJ292" s="366"/>
      <c r="BK292" s="366"/>
      <c r="BL292" s="366"/>
      <c r="BM292" s="366"/>
      <c r="BN292" s="366"/>
    </row>
    <row r="293" spans="11:66" s="370" customFormat="1">
      <c r="K293" s="374"/>
      <c r="L293" s="363"/>
      <c r="M293" s="364"/>
      <c r="N293" s="364"/>
      <c r="O293" s="364"/>
      <c r="P293" s="364"/>
      <c r="Q293" s="364"/>
      <c r="R293" s="364"/>
      <c r="S293" s="364"/>
      <c r="T293" s="364"/>
      <c r="V293" s="371"/>
      <c r="W293" s="366"/>
      <c r="X293" s="364"/>
      <c r="Y293" s="364"/>
      <c r="Z293" s="364"/>
      <c r="AA293" s="364"/>
      <c r="AB293" s="364"/>
      <c r="AC293" s="364"/>
      <c r="AD293" s="364"/>
      <c r="AE293" s="364"/>
      <c r="AF293" s="366"/>
      <c r="AG293" s="366"/>
      <c r="AH293" s="366"/>
      <c r="AI293" s="366"/>
      <c r="AJ293" s="366"/>
      <c r="AK293" s="366"/>
      <c r="AL293" s="366"/>
      <c r="AM293" s="366"/>
      <c r="AN293" s="366"/>
      <c r="AO293" s="366"/>
      <c r="AP293" s="366"/>
      <c r="AQ293" s="366"/>
      <c r="AR293" s="366"/>
      <c r="AS293" s="366"/>
      <c r="AT293" s="366"/>
      <c r="AU293" s="366"/>
      <c r="AV293" s="366"/>
      <c r="AW293" s="366"/>
      <c r="AX293" s="366"/>
      <c r="AY293" s="366"/>
      <c r="AZ293" s="366"/>
      <c r="BA293" s="366"/>
      <c r="BB293" s="366"/>
      <c r="BC293" s="366"/>
      <c r="BD293" s="366"/>
      <c r="BE293" s="366"/>
      <c r="BF293" s="366"/>
      <c r="BG293" s="366"/>
      <c r="BH293" s="366"/>
      <c r="BI293" s="366"/>
      <c r="BJ293" s="366"/>
      <c r="BK293" s="366"/>
      <c r="BL293" s="366"/>
      <c r="BM293" s="366"/>
      <c r="BN293" s="366"/>
    </row>
    <row r="294" spans="11:66" s="370" customFormat="1">
      <c r="K294" s="374"/>
      <c r="L294" s="363"/>
      <c r="M294" s="364"/>
      <c r="N294" s="364"/>
      <c r="O294" s="364"/>
      <c r="P294" s="364"/>
      <c r="Q294" s="364"/>
      <c r="R294" s="364"/>
      <c r="S294" s="364"/>
      <c r="T294" s="364"/>
      <c r="V294" s="371"/>
      <c r="W294" s="366"/>
      <c r="X294" s="364"/>
      <c r="Y294" s="364"/>
      <c r="Z294" s="364"/>
      <c r="AA294" s="364"/>
      <c r="AB294" s="364"/>
      <c r="AC294" s="364"/>
      <c r="AD294" s="364"/>
      <c r="AE294" s="364"/>
      <c r="AF294" s="366"/>
      <c r="AG294" s="366"/>
      <c r="AH294" s="366"/>
      <c r="AI294" s="366"/>
      <c r="AJ294" s="366"/>
      <c r="AK294" s="366"/>
      <c r="AL294" s="366"/>
      <c r="AM294" s="366"/>
      <c r="AN294" s="366"/>
      <c r="AO294" s="366"/>
      <c r="AP294" s="366"/>
      <c r="AQ294" s="366"/>
      <c r="AR294" s="366"/>
      <c r="AS294" s="366"/>
      <c r="AT294" s="366"/>
      <c r="AU294" s="366"/>
      <c r="AV294" s="366"/>
      <c r="AW294" s="366"/>
      <c r="AX294" s="366"/>
      <c r="AY294" s="366"/>
      <c r="AZ294" s="366"/>
      <c r="BA294" s="366"/>
      <c r="BB294" s="366"/>
      <c r="BC294" s="366"/>
      <c r="BD294" s="366"/>
      <c r="BE294" s="366"/>
      <c r="BF294" s="366"/>
      <c r="BG294" s="366"/>
      <c r="BH294" s="366"/>
      <c r="BI294" s="366"/>
      <c r="BJ294" s="366"/>
      <c r="BK294" s="366"/>
      <c r="BL294" s="366"/>
      <c r="BM294" s="366"/>
      <c r="BN294" s="366"/>
    </row>
    <row r="295" spans="11:66" s="370" customFormat="1">
      <c r="K295" s="374"/>
      <c r="L295" s="363"/>
      <c r="M295" s="364"/>
      <c r="N295" s="364"/>
      <c r="O295" s="364"/>
      <c r="P295" s="364"/>
      <c r="Q295" s="364"/>
      <c r="R295" s="364"/>
      <c r="S295" s="364"/>
      <c r="T295" s="364"/>
      <c r="V295" s="371"/>
      <c r="W295" s="366"/>
      <c r="X295" s="364"/>
      <c r="Y295" s="364"/>
      <c r="Z295" s="364"/>
      <c r="AA295" s="364"/>
      <c r="AB295" s="364"/>
      <c r="AC295" s="364"/>
      <c r="AD295" s="364"/>
      <c r="AE295" s="364"/>
      <c r="AF295" s="366"/>
      <c r="AG295" s="366"/>
      <c r="AH295" s="366"/>
      <c r="AI295" s="366"/>
      <c r="AJ295" s="366"/>
      <c r="AK295" s="366"/>
      <c r="AL295" s="366"/>
      <c r="AM295" s="366"/>
      <c r="AN295" s="366"/>
      <c r="AO295" s="366"/>
      <c r="AP295" s="366"/>
      <c r="AQ295" s="366"/>
      <c r="AR295" s="366"/>
      <c r="AS295" s="366"/>
      <c r="AT295" s="366"/>
      <c r="AU295" s="366"/>
      <c r="AV295" s="366"/>
      <c r="AW295" s="366"/>
      <c r="AX295" s="366"/>
      <c r="AY295" s="366"/>
      <c r="AZ295" s="366"/>
      <c r="BA295" s="366"/>
      <c r="BB295" s="366"/>
      <c r="BC295" s="366"/>
      <c r="BD295" s="366"/>
      <c r="BE295" s="366"/>
      <c r="BF295" s="366"/>
      <c r="BG295" s="366"/>
      <c r="BH295" s="366"/>
      <c r="BI295" s="366"/>
      <c r="BJ295" s="366"/>
      <c r="BK295" s="366"/>
      <c r="BL295" s="366"/>
      <c r="BM295" s="366"/>
      <c r="BN295" s="366"/>
    </row>
    <row r="296" spans="11:66" s="370" customFormat="1">
      <c r="K296" s="374"/>
      <c r="L296" s="363"/>
      <c r="M296" s="364"/>
      <c r="N296" s="364"/>
      <c r="O296" s="364"/>
      <c r="P296" s="364"/>
      <c r="Q296" s="364"/>
      <c r="R296" s="364"/>
      <c r="S296" s="364"/>
      <c r="T296" s="364"/>
      <c r="V296" s="371"/>
      <c r="W296" s="366"/>
      <c r="X296" s="364"/>
      <c r="Y296" s="364"/>
      <c r="Z296" s="364"/>
      <c r="AA296" s="364"/>
      <c r="AB296" s="364"/>
      <c r="AC296" s="364"/>
      <c r="AD296" s="364"/>
      <c r="AE296" s="364"/>
      <c r="AF296" s="366"/>
      <c r="AG296" s="366"/>
      <c r="AH296" s="366"/>
      <c r="AI296" s="366"/>
      <c r="AJ296" s="366"/>
      <c r="AK296" s="366"/>
      <c r="AL296" s="366"/>
      <c r="AM296" s="366"/>
      <c r="AN296" s="366"/>
      <c r="AO296" s="366"/>
      <c r="AP296" s="366"/>
      <c r="AQ296" s="366"/>
      <c r="AR296" s="366"/>
      <c r="AS296" s="366"/>
      <c r="AT296" s="366"/>
      <c r="AU296" s="366"/>
      <c r="AV296" s="366"/>
      <c r="AW296" s="366"/>
      <c r="AX296" s="366"/>
      <c r="AY296" s="366"/>
      <c r="AZ296" s="366"/>
      <c r="BA296" s="366"/>
      <c r="BB296" s="366"/>
      <c r="BC296" s="366"/>
      <c r="BD296" s="366"/>
      <c r="BE296" s="366"/>
      <c r="BF296" s="366"/>
      <c r="BG296" s="366"/>
      <c r="BH296" s="366"/>
      <c r="BI296" s="366"/>
      <c r="BJ296" s="366"/>
      <c r="BK296" s="366"/>
      <c r="BL296" s="366"/>
      <c r="BM296" s="366"/>
      <c r="BN296" s="366"/>
    </row>
    <row r="297" spans="11:66" s="370" customFormat="1">
      <c r="K297" s="374"/>
      <c r="L297" s="363"/>
      <c r="M297" s="364"/>
      <c r="N297" s="364"/>
      <c r="O297" s="364"/>
      <c r="P297" s="364"/>
      <c r="Q297" s="364"/>
      <c r="R297" s="364"/>
      <c r="S297" s="364"/>
      <c r="T297" s="364"/>
      <c r="V297" s="371"/>
      <c r="W297" s="366"/>
      <c r="X297" s="364"/>
      <c r="Y297" s="364"/>
      <c r="Z297" s="364"/>
      <c r="AA297" s="364"/>
      <c r="AB297" s="364"/>
      <c r="AC297" s="364"/>
      <c r="AD297" s="364"/>
      <c r="AE297" s="364"/>
      <c r="AF297" s="366"/>
      <c r="AG297" s="366"/>
      <c r="AH297" s="366"/>
      <c r="AI297" s="366"/>
      <c r="AJ297" s="366"/>
      <c r="AK297" s="366"/>
      <c r="AL297" s="366"/>
      <c r="AM297" s="366"/>
      <c r="AN297" s="366"/>
      <c r="AO297" s="366"/>
      <c r="AP297" s="366"/>
      <c r="AQ297" s="366"/>
      <c r="AR297" s="366"/>
      <c r="AS297" s="366"/>
      <c r="AT297" s="366"/>
      <c r="AU297" s="366"/>
      <c r="AV297" s="366"/>
      <c r="AW297" s="366"/>
      <c r="AX297" s="366"/>
      <c r="AY297" s="366"/>
      <c r="AZ297" s="366"/>
      <c r="BA297" s="366"/>
      <c r="BB297" s="366"/>
      <c r="BC297" s="366"/>
      <c r="BD297" s="366"/>
      <c r="BE297" s="366"/>
      <c r="BF297" s="366"/>
      <c r="BG297" s="366"/>
      <c r="BH297" s="366"/>
      <c r="BI297" s="366"/>
      <c r="BJ297" s="366"/>
      <c r="BK297" s="366"/>
      <c r="BL297" s="366"/>
      <c r="BM297" s="366"/>
      <c r="BN297" s="366"/>
    </row>
    <row r="298" spans="11:66" s="370" customFormat="1">
      <c r="K298" s="374"/>
      <c r="L298" s="363"/>
      <c r="M298" s="364"/>
      <c r="N298" s="364"/>
      <c r="O298" s="364"/>
      <c r="P298" s="364"/>
      <c r="Q298" s="364"/>
      <c r="R298" s="364"/>
      <c r="S298" s="364"/>
      <c r="T298" s="364"/>
      <c r="V298" s="371"/>
      <c r="W298" s="366"/>
      <c r="X298" s="364"/>
      <c r="Y298" s="364"/>
      <c r="Z298" s="364"/>
      <c r="AA298" s="364"/>
      <c r="AB298" s="364"/>
      <c r="AC298" s="364"/>
      <c r="AD298" s="364"/>
      <c r="AE298" s="364"/>
      <c r="AF298" s="366"/>
      <c r="AG298" s="366"/>
      <c r="AH298" s="366"/>
      <c r="AI298" s="366"/>
      <c r="AJ298" s="366"/>
      <c r="AK298" s="366"/>
      <c r="AL298" s="366"/>
      <c r="AM298" s="366"/>
      <c r="AN298" s="366"/>
      <c r="AO298" s="366"/>
      <c r="AP298" s="366"/>
      <c r="AQ298" s="366"/>
      <c r="AR298" s="366"/>
      <c r="AS298" s="366"/>
      <c r="AT298" s="366"/>
      <c r="AU298" s="366"/>
      <c r="AV298" s="366"/>
      <c r="AW298" s="366"/>
      <c r="AX298" s="366"/>
      <c r="AY298" s="366"/>
      <c r="AZ298" s="366"/>
      <c r="BA298" s="366"/>
      <c r="BB298" s="366"/>
      <c r="BC298" s="366"/>
      <c r="BD298" s="366"/>
      <c r="BE298" s="366"/>
      <c r="BF298" s="366"/>
      <c r="BG298" s="366"/>
      <c r="BH298" s="366"/>
      <c r="BI298" s="366"/>
      <c r="BJ298" s="366"/>
      <c r="BK298" s="366"/>
      <c r="BL298" s="366"/>
      <c r="BM298" s="366"/>
      <c r="BN298" s="366"/>
    </row>
    <row r="299" spans="11:66" s="370" customFormat="1">
      <c r="K299" s="374"/>
      <c r="L299" s="363"/>
      <c r="M299" s="364"/>
      <c r="N299" s="364"/>
      <c r="O299" s="364"/>
      <c r="P299" s="364"/>
      <c r="Q299" s="364"/>
      <c r="R299" s="364"/>
      <c r="S299" s="364"/>
      <c r="T299" s="364"/>
      <c r="V299" s="371"/>
      <c r="W299" s="366"/>
      <c r="X299" s="364"/>
      <c r="Y299" s="364"/>
      <c r="Z299" s="364"/>
      <c r="AA299" s="364"/>
      <c r="AB299" s="364"/>
      <c r="AC299" s="364"/>
      <c r="AD299" s="364"/>
      <c r="AE299" s="364"/>
      <c r="AF299" s="366"/>
      <c r="AG299" s="366"/>
      <c r="AH299" s="366"/>
      <c r="AI299" s="366"/>
      <c r="AJ299" s="366"/>
      <c r="AK299" s="366"/>
      <c r="AL299" s="366"/>
      <c r="AM299" s="366"/>
      <c r="AN299" s="366"/>
      <c r="AO299" s="366"/>
      <c r="AP299" s="366"/>
      <c r="AQ299" s="366"/>
      <c r="AR299" s="366"/>
      <c r="AS299" s="366"/>
      <c r="AT299" s="366"/>
      <c r="AU299" s="366"/>
      <c r="AV299" s="366"/>
      <c r="AW299" s="366"/>
      <c r="AX299" s="366"/>
      <c r="AY299" s="366"/>
      <c r="AZ299" s="366"/>
      <c r="BA299" s="366"/>
      <c r="BB299" s="366"/>
      <c r="BC299" s="366"/>
      <c r="BD299" s="366"/>
      <c r="BE299" s="366"/>
      <c r="BF299" s="366"/>
      <c r="BG299" s="366"/>
      <c r="BH299" s="366"/>
      <c r="BI299" s="366"/>
      <c r="BJ299" s="366"/>
      <c r="BK299" s="366"/>
      <c r="BL299" s="366"/>
      <c r="BM299" s="366"/>
      <c r="BN299" s="366"/>
    </row>
    <row r="300" spans="11:66" s="370" customFormat="1">
      <c r="K300" s="374"/>
      <c r="L300" s="363"/>
      <c r="M300" s="364"/>
      <c r="N300" s="364"/>
      <c r="O300" s="364"/>
      <c r="P300" s="364"/>
      <c r="Q300" s="364"/>
      <c r="R300" s="364"/>
      <c r="S300" s="364"/>
      <c r="T300" s="364"/>
      <c r="V300" s="371"/>
      <c r="W300" s="366"/>
      <c r="X300" s="364"/>
      <c r="Y300" s="364"/>
      <c r="Z300" s="364"/>
      <c r="AA300" s="364"/>
      <c r="AB300" s="364"/>
      <c r="AC300" s="364"/>
      <c r="AD300" s="364"/>
      <c r="AE300" s="364"/>
      <c r="AF300" s="366"/>
      <c r="AG300" s="366"/>
      <c r="AH300" s="366"/>
      <c r="AI300" s="366"/>
      <c r="AJ300" s="366"/>
      <c r="AK300" s="366"/>
      <c r="AL300" s="366"/>
      <c r="AM300" s="366"/>
      <c r="AN300" s="366"/>
      <c r="AO300" s="366"/>
      <c r="AP300" s="366"/>
      <c r="AQ300" s="366"/>
      <c r="AR300" s="366"/>
      <c r="AS300" s="366"/>
      <c r="AT300" s="366"/>
      <c r="AU300" s="366"/>
      <c r="AV300" s="366"/>
      <c r="AW300" s="366"/>
      <c r="AX300" s="366"/>
      <c r="AY300" s="366"/>
      <c r="AZ300" s="366"/>
      <c r="BA300" s="366"/>
      <c r="BB300" s="366"/>
      <c r="BC300" s="366"/>
      <c r="BD300" s="366"/>
      <c r="BE300" s="366"/>
      <c r="BF300" s="366"/>
      <c r="BG300" s="366"/>
      <c r="BH300" s="366"/>
      <c r="BI300" s="366"/>
      <c r="BJ300" s="366"/>
      <c r="BK300" s="366"/>
      <c r="BL300" s="366"/>
      <c r="BM300" s="366"/>
      <c r="BN300" s="366"/>
    </row>
    <row r="301" spans="11:66" s="370" customFormat="1">
      <c r="K301" s="374"/>
      <c r="L301" s="363"/>
      <c r="M301" s="364"/>
      <c r="N301" s="364"/>
      <c r="O301" s="364"/>
      <c r="P301" s="364"/>
      <c r="Q301" s="364"/>
      <c r="R301" s="364"/>
      <c r="S301" s="364"/>
      <c r="T301" s="364"/>
      <c r="V301" s="371"/>
      <c r="W301" s="366"/>
      <c r="X301" s="364"/>
      <c r="Y301" s="364"/>
      <c r="Z301" s="364"/>
      <c r="AA301" s="364"/>
      <c r="AB301" s="364"/>
      <c r="AC301" s="364"/>
      <c r="AD301" s="364"/>
      <c r="AE301" s="364"/>
      <c r="AF301" s="366"/>
      <c r="AG301" s="366"/>
      <c r="AH301" s="366"/>
      <c r="AI301" s="366"/>
      <c r="AJ301" s="366"/>
      <c r="AK301" s="366"/>
      <c r="AL301" s="366"/>
      <c r="AM301" s="366"/>
      <c r="AN301" s="366"/>
      <c r="AO301" s="366"/>
      <c r="AP301" s="366"/>
      <c r="AQ301" s="366"/>
      <c r="AR301" s="366"/>
      <c r="AS301" s="366"/>
      <c r="AT301" s="366"/>
      <c r="AU301" s="366"/>
      <c r="AV301" s="366"/>
      <c r="AW301" s="366"/>
      <c r="AX301" s="366"/>
      <c r="AY301" s="366"/>
      <c r="AZ301" s="366"/>
      <c r="BA301" s="366"/>
      <c r="BB301" s="366"/>
      <c r="BC301" s="366"/>
      <c r="BD301" s="366"/>
      <c r="BE301" s="366"/>
      <c r="BF301" s="366"/>
      <c r="BG301" s="366"/>
      <c r="BH301" s="366"/>
      <c r="BI301" s="366"/>
      <c r="BJ301" s="366"/>
      <c r="BK301" s="366"/>
      <c r="BL301" s="366"/>
      <c r="BM301" s="366"/>
      <c r="BN301" s="366"/>
    </row>
    <row r="302" spans="11:66" s="370" customFormat="1">
      <c r="K302" s="374"/>
      <c r="L302" s="363"/>
      <c r="M302" s="364"/>
      <c r="N302" s="364"/>
      <c r="O302" s="364"/>
      <c r="P302" s="364"/>
      <c r="Q302" s="364"/>
      <c r="R302" s="364"/>
      <c r="S302" s="364"/>
      <c r="T302" s="364"/>
      <c r="V302" s="371"/>
      <c r="W302" s="366"/>
      <c r="X302" s="364"/>
      <c r="Y302" s="364"/>
      <c r="Z302" s="364"/>
      <c r="AA302" s="364"/>
      <c r="AB302" s="364"/>
      <c r="AC302" s="364"/>
      <c r="AD302" s="364"/>
      <c r="AE302" s="364"/>
      <c r="AF302" s="366"/>
      <c r="AG302" s="366"/>
      <c r="AH302" s="366"/>
      <c r="AI302" s="366"/>
      <c r="AJ302" s="366"/>
      <c r="AK302" s="366"/>
      <c r="AL302" s="366"/>
      <c r="AM302" s="366"/>
      <c r="AN302" s="366"/>
      <c r="AO302" s="366"/>
      <c r="AP302" s="366"/>
      <c r="AQ302" s="366"/>
      <c r="AR302" s="366"/>
      <c r="AS302" s="366"/>
      <c r="AT302" s="366"/>
      <c r="AU302" s="366"/>
      <c r="AV302" s="366"/>
      <c r="AW302" s="366"/>
      <c r="AX302" s="366"/>
      <c r="AY302" s="366"/>
      <c r="AZ302" s="366"/>
      <c r="BA302" s="366"/>
      <c r="BB302" s="366"/>
      <c r="BC302" s="366"/>
      <c r="BD302" s="366"/>
      <c r="BE302" s="366"/>
      <c r="BF302" s="366"/>
      <c r="BG302" s="366"/>
      <c r="BH302" s="366"/>
      <c r="BI302" s="366"/>
      <c r="BJ302" s="366"/>
      <c r="BK302" s="366"/>
      <c r="BL302" s="366"/>
      <c r="BM302" s="366"/>
      <c r="BN302" s="366"/>
    </row>
    <row r="303" spans="11:66" s="370" customFormat="1">
      <c r="K303" s="374"/>
      <c r="L303" s="363"/>
      <c r="M303" s="364"/>
      <c r="N303" s="364"/>
      <c r="O303" s="364"/>
      <c r="P303" s="364"/>
      <c r="Q303" s="364"/>
      <c r="R303" s="364"/>
      <c r="S303" s="364"/>
      <c r="T303" s="364"/>
      <c r="V303" s="371"/>
      <c r="W303" s="366"/>
      <c r="X303" s="364"/>
      <c r="Y303" s="364"/>
      <c r="Z303" s="364"/>
      <c r="AA303" s="364"/>
      <c r="AB303" s="364"/>
      <c r="AC303" s="364"/>
      <c r="AD303" s="364"/>
      <c r="AE303" s="364"/>
      <c r="AF303" s="366"/>
      <c r="AG303" s="366"/>
      <c r="AH303" s="366"/>
      <c r="AI303" s="366"/>
      <c r="AJ303" s="366"/>
      <c r="AK303" s="366"/>
      <c r="AL303" s="366"/>
      <c r="AM303" s="366"/>
      <c r="AN303" s="366"/>
      <c r="AO303" s="366"/>
      <c r="AP303" s="366"/>
      <c r="AQ303" s="366"/>
      <c r="AR303" s="366"/>
      <c r="AS303" s="366"/>
      <c r="AT303" s="366"/>
      <c r="AU303" s="366"/>
      <c r="AV303" s="366"/>
      <c r="AW303" s="366"/>
      <c r="AX303" s="366"/>
      <c r="AY303" s="366"/>
      <c r="AZ303" s="366"/>
      <c r="BA303" s="366"/>
      <c r="BB303" s="366"/>
      <c r="BC303" s="366"/>
      <c r="BD303" s="366"/>
      <c r="BE303" s="366"/>
      <c r="BF303" s="366"/>
      <c r="BG303" s="366"/>
      <c r="BH303" s="366"/>
      <c r="BI303" s="366"/>
      <c r="BJ303" s="366"/>
      <c r="BK303" s="366"/>
      <c r="BL303" s="366"/>
      <c r="BM303" s="366"/>
      <c r="BN303" s="366"/>
    </row>
    <row r="304" spans="11:66" s="370" customFormat="1">
      <c r="K304" s="374"/>
      <c r="L304" s="363"/>
      <c r="M304" s="364"/>
      <c r="N304" s="364"/>
      <c r="O304" s="364"/>
      <c r="P304" s="364"/>
      <c r="Q304" s="364"/>
      <c r="R304" s="364"/>
      <c r="S304" s="364"/>
      <c r="T304" s="364"/>
      <c r="V304" s="371"/>
      <c r="W304" s="366"/>
      <c r="X304" s="364"/>
      <c r="Y304" s="364"/>
      <c r="Z304" s="364"/>
      <c r="AA304" s="364"/>
      <c r="AB304" s="364"/>
      <c r="AC304" s="364"/>
      <c r="AD304" s="364"/>
      <c r="AE304" s="364"/>
      <c r="AF304" s="366"/>
      <c r="AG304" s="366"/>
      <c r="AH304" s="366"/>
      <c r="AI304" s="366"/>
      <c r="AJ304" s="366"/>
      <c r="AK304" s="366"/>
      <c r="AL304" s="366"/>
      <c r="AM304" s="366"/>
      <c r="AN304" s="366"/>
      <c r="AO304" s="366"/>
      <c r="AP304" s="366"/>
      <c r="AQ304" s="366"/>
      <c r="AR304" s="366"/>
      <c r="AS304" s="366"/>
      <c r="AT304" s="366"/>
      <c r="AU304" s="366"/>
      <c r="AV304" s="366"/>
      <c r="AW304" s="366"/>
      <c r="AX304" s="366"/>
      <c r="AY304" s="366"/>
      <c r="AZ304" s="366"/>
      <c r="BA304" s="366"/>
      <c r="BB304" s="366"/>
      <c r="BC304" s="366"/>
      <c r="BD304" s="366"/>
      <c r="BE304" s="366"/>
      <c r="BF304" s="366"/>
      <c r="BG304" s="366"/>
      <c r="BH304" s="366"/>
      <c r="BI304" s="366"/>
      <c r="BJ304" s="366"/>
      <c r="BK304" s="366"/>
      <c r="BL304" s="366"/>
      <c r="BM304" s="366"/>
      <c r="BN304" s="366"/>
    </row>
    <row r="305" spans="11:66" s="370" customFormat="1">
      <c r="K305" s="374"/>
      <c r="L305" s="363"/>
      <c r="M305" s="364"/>
      <c r="N305" s="364"/>
      <c r="O305" s="364"/>
      <c r="P305" s="364"/>
      <c r="Q305" s="364"/>
      <c r="R305" s="364"/>
      <c r="S305" s="364"/>
      <c r="T305" s="364"/>
      <c r="V305" s="371"/>
      <c r="W305" s="366"/>
      <c r="X305" s="364"/>
      <c r="Y305" s="364"/>
      <c r="Z305" s="364"/>
      <c r="AA305" s="364"/>
      <c r="AB305" s="364"/>
      <c r="AC305" s="364"/>
      <c r="AD305" s="364"/>
      <c r="AE305" s="364"/>
      <c r="AF305" s="366"/>
      <c r="AG305" s="366"/>
      <c r="AH305" s="366"/>
      <c r="AI305" s="366"/>
      <c r="AJ305" s="366"/>
      <c r="AK305" s="366"/>
      <c r="AL305" s="366"/>
      <c r="AM305" s="366"/>
      <c r="AN305" s="366"/>
      <c r="AO305" s="366"/>
      <c r="AP305" s="366"/>
      <c r="AQ305" s="366"/>
      <c r="AR305" s="366"/>
      <c r="AS305" s="366"/>
      <c r="AT305" s="366"/>
      <c r="AU305" s="366"/>
      <c r="AV305" s="366"/>
      <c r="AW305" s="366"/>
      <c r="AX305" s="366"/>
      <c r="AY305" s="366"/>
      <c r="AZ305" s="366"/>
      <c r="BA305" s="366"/>
      <c r="BB305" s="366"/>
      <c r="BC305" s="366"/>
      <c r="BD305" s="366"/>
      <c r="BE305" s="366"/>
      <c r="BF305" s="366"/>
      <c r="BG305" s="366"/>
      <c r="BH305" s="366"/>
      <c r="BI305" s="366"/>
      <c r="BJ305" s="366"/>
      <c r="BK305" s="366"/>
      <c r="BL305" s="366"/>
      <c r="BM305" s="366"/>
      <c r="BN305" s="366"/>
    </row>
    <row r="306" spans="11:66" s="370" customFormat="1">
      <c r="K306" s="374"/>
      <c r="L306" s="363"/>
      <c r="M306" s="364"/>
      <c r="N306" s="364"/>
      <c r="O306" s="364"/>
      <c r="P306" s="364"/>
      <c r="Q306" s="364"/>
      <c r="R306" s="364"/>
      <c r="S306" s="364"/>
      <c r="T306" s="364"/>
      <c r="V306" s="371"/>
      <c r="W306" s="366"/>
      <c r="X306" s="364"/>
      <c r="Y306" s="364"/>
      <c r="Z306" s="364"/>
      <c r="AA306" s="364"/>
      <c r="AB306" s="364"/>
      <c r="AC306" s="364"/>
      <c r="AD306" s="364"/>
      <c r="AE306" s="364"/>
      <c r="AF306" s="366"/>
      <c r="AG306" s="366"/>
      <c r="AH306" s="366"/>
      <c r="AI306" s="366"/>
      <c r="AJ306" s="366"/>
      <c r="AK306" s="366"/>
      <c r="AL306" s="366"/>
      <c r="AM306" s="366"/>
      <c r="AN306" s="366"/>
      <c r="AO306" s="366"/>
      <c r="AP306" s="366"/>
      <c r="AQ306" s="366"/>
      <c r="AR306" s="366"/>
      <c r="AS306" s="366"/>
      <c r="AT306" s="366"/>
      <c r="AU306" s="366"/>
      <c r="AV306" s="366"/>
      <c r="AW306" s="366"/>
      <c r="AX306" s="366"/>
      <c r="AY306" s="366"/>
      <c r="AZ306" s="366"/>
      <c r="BA306" s="366"/>
      <c r="BB306" s="366"/>
      <c r="BC306" s="366"/>
      <c r="BD306" s="366"/>
      <c r="BE306" s="366"/>
      <c r="BF306" s="366"/>
      <c r="BG306" s="366"/>
      <c r="BH306" s="366"/>
      <c r="BI306" s="366"/>
      <c r="BJ306" s="366"/>
      <c r="BK306" s="366"/>
      <c r="BL306" s="366"/>
      <c r="BM306" s="366"/>
      <c r="BN306" s="366"/>
    </row>
    <row r="307" spans="11:66" s="370" customFormat="1">
      <c r="K307" s="374"/>
      <c r="L307" s="363"/>
      <c r="M307" s="364"/>
      <c r="N307" s="364"/>
      <c r="O307" s="364"/>
      <c r="P307" s="364"/>
      <c r="Q307" s="364"/>
      <c r="R307" s="364"/>
      <c r="S307" s="364"/>
      <c r="T307" s="364"/>
      <c r="V307" s="371"/>
      <c r="W307" s="366"/>
      <c r="X307" s="364"/>
      <c r="Y307" s="364"/>
      <c r="Z307" s="364"/>
      <c r="AA307" s="364"/>
      <c r="AB307" s="364"/>
      <c r="AC307" s="364"/>
      <c r="AD307" s="364"/>
      <c r="AE307" s="364"/>
      <c r="AF307" s="366"/>
      <c r="AG307" s="366"/>
      <c r="AH307" s="366"/>
      <c r="AI307" s="366"/>
      <c r="AJ307" s="366"/>
      <c r="AK307" s="366"/>
      <c r="AL307" s="366"/>
      <c r="AM307" s="366"/>
      <c r="AN307" s="366"/>
      <c r="AO307" s="366"/>
      <c r="AP307" s="366"/>
      <c r="AQ307" s="366"/>
      <c r="AR307" s="366"/>
      <c r="AS307" s="366"/>
      <c r="AT307" s="366"/>
      <c r="AU307" s="366"/>
      <c r="AV307" s="366"/>
      <c r="AW307" s="366"/>
      <c r="AX307" s="366"/>
      <c r="AY307" s="366"/>
      <c r="AZ307" s="366"/>
      <c r="BA307" s="366"/>
      <c r="BB307" s="366"/>
      <c r="BC307" s="366"/>
      <c r="BD307" s="366"/>
      <c r="BE307" s="366"/>
      <c r="BF307" s="366"/>
      <c r="BG307" s="366"/>
      <c r="BH307" s="366"/>
      <c r="BI307" s="366"/>
      <c r="BJ307" s="366"/>
      <c r="BK307" s="366"/>
      <c r="BL307" s="366"/>
      <c r="BM307" s="366"/>
      <c r="BN307" s="366"/>
    </row>
    <row r="308" spans="11:66" s="370" customFormat="1">
      <c r="K308" s="374"/>
      <c r="L308" s="363"/>
      <c r="M308" s="364"/>
      <c r="N308" s="364"/>
      <c r="O308" s="364"/>
      <c r="P308" s="364"/>
      <c r="Q308" s="364"/>
      <c r="R308" s="364"/>
      <c r="S308" s="364"/>
      <c r="T308" s="364"/>
      <c r="V308" s="371"/>
      <c r="W308" s="366"/>
      <c r="X308" s="364"/>
      <c r="Y308" s="364"/>
      <c r="Z308" s="364"/>
      <c r="AA308" s="364"/>
      <c r="AB308" s="364"/>
      <c r="AC308" s="364"/>
      <c r="AD308" s="364"/>
      <c r="AE308" s="364"/>
      <c r="AF308" s="366"/>
      <c r="AG308" s="366"/>
      <c r="AH308" s="366"/>
      <c r="AI308" s="366"/>
      <c r="AJ308" s="366"/>
      <c r="AK308" s="366"/>
      <c r="AL308" s="366"/>
      <c r="AM308" s="366"/>
      <c r="AN308" s="366"/>
      <c r="AO308" s="366"/>
      <c r="AP308" s="366"/>
      <c r="AQ308" s="366"/>
      <c r="AR308" s="366"/>
      <c r="AS308" s="366"/>
      <c r="AT308" s="366"/>
      <c r="AU308" s="366"/>
      <c r="AV308" s="366"/>
      <c r="AW308" s="366"/>
      <c r="AX308" s="366"/>
      <c r="AY308" s="366"/>
      <c r="AZ308" s="366"/>
      <c r="BA308" s="366"/>
      <c r="BB308" s="366"/>
      <c r="BC308" s="366"/>
      <c r="BD308" s="366"/>
      <c r="BE308" s="366"/>
      <c r="BF308" s="366"/>
      <c r="BG308" s="366"/>
      <c r="BH308" s="366"/>
      <c r="BI308" s="366"/>
      <c r="BJ308" s="366"/>
      <c r="BK308" s="366"/>
      <c r="BL308" s="366"/>
      <c r="BM308" s="366"/>
      <c r="BN308" s="366"/>
    </row>
    <row r="309" spans="11:66" s="370" customFormat="1">
      <c r="K309" s="374"/>
      <c r="L309" s="363"/>
      <c r="M309" s="364"/>
      <c r="N309" s="364"/>
      <c r="O309" s="364"/>
      <c r="P309" s="364"/>
      <c r="Q309" s="364"/>
      <c r="R309" s="364"/>
      <c r="S309" s="364"/>
      <c r="T309" s="364"/>
      <c r="V309" s="371"/>
      <c r="W309" s="366"/>
      <c r="X309" s="364"/>
      <c r="Y309" s="364"/>
      <c r="Z309" s="364"/>
      <c r="AA309" s="364"/>
      <c r="AB309" s="364"/>
      <c r="AC309" s="364"/>
      <c r="AD309" s="364"/>
      <c r="AE309" s="364"/>
      <c r="AF309" s="366"/>
      <c r="AG309" s="366"/>
      <c r="AH309" s="366"/>
      <c r="AI309" s="366"/>
      <c r="AJ309" s="366"/>
      <c r="AK309" s="366"/>
      <c r="AL309" s="366"/>
      <c r="AM309" s="366"/>
      <c r="AN309" s="366"/>
      <c r="AO309" s="366"/>
      <c r="AP309" s="366"/>
      <c r="AQ309" s="366"/>
      <c r="AR309" s="366"/>
      <c r="AS309" s="366"/>
      <c r="AT309" s="366"/>
      <c r="AU309" s="366"/>
      <c r="AV309" s="366"/>
      <c r="AW309" s="366"/>
      <c r="AX309" s="366"/>
      <c r="AY309" s="366"/>
      <c r="AZ309" s="366"/>
      <c r="BA309" s="366"/>
      <c r="BB309" s="366"/>
      <c r="BC309" s="366"/>
      <c r="BD309" s="366"/>
      <c r="BE309" s="366"/>
      <c r="BF309" s="366"/>
      <c r="BG309" s="366"/>
      <c r="BH309" s="366"/>
      <c r="BI309" s="366"/>
      <c r="BJ309" s="366"/>
      <c r="BK309" s="366"/>
      <c r="BL309" s="366"/>
      <c r="BM309" s="366"/>
      <c r="BN309" s="366"/>
    </row>
    <row r="310" spans="11:66" s="370" customFormat="1">
      <c r="K310" s="374"/>
      <c r="L310" s="363"/>
      <c r="M310" s="364"/>
      <c r="N310" s="364"/>
      <c r="O310" s="364"/>
      <c r="P310" s="364"/>
      <c r="Q310" s="364"/>
      <c r="R310" s="364"/>
      <c r="S310" s="364"/>
      <c r="T310" s="364"/>
      <c r="V310" s="371"/>
      <c r="W310" s="366"/>
      <c r="X310" s="364"/>
      <c r="Y310" s="364"/>
      <c r="Z310" s="364"/>
      <c r="AA310" s="364"/>
      <c r="AB310" s="364"/>
      <c r="AC310" s="364"/>
      <c r="AD310" s="364"/>
      <c r="AE310" s="364"/>
      <c r="AF310" s="366"/>
      <c r="AG310" s="366"/>
      <c r="AH310" s="366"/>
      <c r="AI310" s="366"/>
      <c r="AJ310" s="366"/>
      <c r="AK310" s="366"/>
      <c r="AL310" s="366"/>
      <c r="AM310" s="366"/>
      <c r="AN310" s="366"/>
      <c r="AO310" s="366"/>
      <c r="AP310" s="366"/>
      <c r="AQ310" s="366"/>
      <c r="AR310" s="366"/>
      <c r="AS310" s="366"/>
      <c r="AT310" s="366"/>
      <c r="AU310" s="366"/>
      <c r="AV310" s="366"/>
      <c r="AW310" s="366"/>
      <c r="AX310" s="366"/>
      <c r="AY310" s="366"/>
      <c r="AZ310" s="366"/>
      <c r="BA310" s="366"/>
      <c r="BB310" s="366"/>
      <c r="BC310" s="366"/>
      <c r="BD310" s="366"/>
      <c r="BE310" s="366"/>
      <c r="BF310" s="366"/>
      <c r="BG310" s="366"/>
      <c r="BH310" s="366"/>
      <c r="BI310" s="366"/>
      <c r="BJ310" s="366"/>
      <c r="BK310" s="366"/>
      <c r="BL310" s="366"/>
      <c r="BM310" s="366"/>
      <c r="BN310" s="366"/>
    </row>
    <row r="311" spans="11:66" s="370" customFormat="1">
      <c r="K311" s="374"/>
      <c r="L311" s="363"/>
      <c r="M311" s="364"/>
      <c r="N311" s="364"/>
      <c r="O311" s="364"/>
      <c r="P311" s="364"/>
      <c r="Q311" s="364"/>
      <c r="R311" s="364"/>
      <c r="S311" s="364"/>
      <c r="T311" s="364"/>
      <c r="V311" s="371"/>
      <c r="W311" s="366"/>
      <c r="X311" s="364"/>
      <c r="Y311" s="364"/>
      <c r="Z311" s="364"/>
      <c r="AA311" s="364"/>
      <c r="AB311" s="364"/>
      <c r="AC311" s="364"/>
      <c r="AD311" s="364"/>
      <c r="AE311" s="364"/>
      <c r="AF311" s="366"/>
      <c r="AG311" s="366"/>
      <c r="AH311" s="366"/>
      <c r="AI311" s="366"/>
      <c r="AJ311" s="366"/>
      <c r="AK311" s="366"/>
      <c r="AL311" s="366"/>
      <c r="AM311" s="366"/>
      <c r="AN311" s="366"/>
      <c r="AO311" s="366"/>
      <c r="AP311" s="366"/>
      <c r="AQ311" s="366"/>
      <c r="AR311" s="366"/>
      <c r="AS311" s="366"/>
      <c r="AT311" s="366"/>
      <c r="AU311" s="366"/>
      <c r="AV311" s="366"/>
      <c r="AW311" s="366"/>
      <c r="AX311" s="366"/>
      <c r="AY311" s="366"/>
      <c r="AZ311" s="366"/>
      <c r="BA311" s="366"/>
      <c r="BB311" s="366"/>
      <c r="BC311" s="366"/>
      <c r="BD311" s="366"/>
      <c r="BE311" s="366"/>
      <c r="BF311" s="366"/>
      <c r="BG311" s="366"/>
      <c r="BH311" s="366"/>
      <c r="BI311" s="366"/>
      <c r="BJ311" s="366"/>
      <c r="BK311" s="366"/>
      <c r="BL311" s="366"/>
      <c r="BM311" s="366"/>
      <c r="BN311" s="366"/>
    </row>
    <row r="312" spans="11:66" s="370" customFormat="1">
      <c r="K312" s="374"/>
      <c r="L312" s="363"/>
      <c r="M312" s="364"/>
      <c r="N312" s="364"/>
      <c r="O312" s="364"/>
      <c r="P312" s="364"/>
      <c r="Q312" s="364"/>
      <c r="R312" s="364"/>
      <c r="S312" s="364"/>
      <c r="T312" s="364"/>
      <c r="V312" s="371"/>
      <c r="W312" s="366"/>
      <c r="X312" s="364"/>
      <c r="Y312" s="364"/>
      <c r="Z312" s="364"/>
      <c r="AA312" s="364"/>
      <c r="AB312" s="364"/>
      <c r="AC312" s="364"/>
      <c r="AD312" s="364"/>
      <c r="AE312" s="364"/>
      <c r="AF312" s="366"/>
      <c r="AG312" s="366"/>
      <c r="AH312" s="366"/>
      <c r="AI312" s="366"/>
      <c r="AJ312" s="366"/>
      <c r="AK312" s="366"/>
      <c r="AL312" s="366"/>
      <c r="AM312" s="366"/>
      <c r="AN312" s="366"/>
      <c r="AO312" s="366"/>
      <c r="AP312" s="366"/>
      <c r="AQ312" s="366"/>
      <c r="AR312" s="366"/>
      <c r="AS312" s="366"/>
      <c r="AT312" s="366"/>
      <c r="AU312" s="366"/>
      <c r="AV312" s="366"/>
      <c r="AW312" s="366"/>
      <c r="AX312" s="366"/>
      <c r="AY312" s="366"/>
      <c r="AZ312" s="366"/>
      <c r="BA312" s="366"/>
      <c r="BB312" s="366"/>
      <c r="BC312" s="366"/>
      <c r="BD312" s="366"/>
      <c r="BE312" s="366"/>
      <c r="BF312" s="366"/>
      <c r="BG312" s="366"/>
      <c r="BH312" s="366"/>
      <c r="BI312" s="366"/>
      <c r="BJ312" s="366"/>
      <c r="BK312" s="366"/>
      <c r="BL312" s="366"/>
      <c r="BM312" s="366"/>
      <c r="BN312" s="366"/>
    </row>
  </sheetData>
  <autoFilter ref="A8:V136"/>
  <mergeCells count="7">
    <mergeCell ref="B7:J7"/>
    <mergeCell ref="A1:J1"/>
    <mergeCell ref="A2:J2"/>
    <mergeCell ref="A3:J3"/>
    <mergeCell ref="A4:J4"/>
    <mergeCell ref="A5:J5"/>
    <mergeCell ref="B6:J6"/>
  </mergeCells>
  <phoneticPr fontId="52" type="noConversion"/>
  <dataValidations count="1">
    <dataValidation type="whole" allowBlank="1" showInputMessage="1" showErrorMessage="1" sqref="E96:P101 E89:P91 E110:P135 E9:P54 E62:P84">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'C:\Users\CONTABILIDAD\Downloads\[POA Hospital Provincial Dr. Leopoldo Martinez  2026.xlsx]Sheet1'!#REF!</xm:f>
          </x14:formula1>
          <xm:sqref>R136:S136 R86:R92 A15:A92 R62:R82 S102:S135 A102:A136 R102:R129 R15:S54 S62:S92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78"/>
  <sheetViews>
    <sheetView topLeftCell="I1" workbookViewId="0">
      <selection activeCell="AC5" sqref="AC5"/>
    </sheetView>
  </sheetViews>
  <sheetFormatPr baseColWidth="10" defaultColWidth="11.42578125" defaultRowHeight="15"/>
  <cols>
    <col min="1" max="1" width="2.5703125" style="63" customWidth="1"/>
    <col min="2" max="6" width="4.28515625" style="1" hidden="1" customWidth="1"/>
    <col min="7" max="7" width="18.85546875" style="435" bestFit="1" customWidth="1"/>
    <col min="8" max="8" width="29.85546875" style="435" customWidth="1"/>
    <col min="9" max="9" width="37.7109375" style="435" customWidth="1"/>
    <col min="10" max="10" width="33.85546875" style="435" customWidth="1"/>
    <col min="11" max="11" width="16.42578125" style="435" customWidth="1"/>
    <col min="12" max="12" width="18.28515625" style="435" customWidth="1"/>
    <col min="13" max="13" width="14" style="436" customWidth="1"/>
    <col min="14" max="14" width="15.42578125" style="435" customWidth="1"/>
    <col min="15" max="15" width="13.7109375" style="435" customWidth="1"/>
    <col min="16" max="16" width="22.42578125" style="435" customWidth="1"/>
    <col min="17" max="17" width="11.42578125" style="63"/>
    <col min="18" max="18" width="19.42578125" style="63" bestFit="1" customWidth="1"/>
    <col min="19" max="45" width="11.42578125" style="63"/>
    <col min="46" max="16384" width="11.42578125" style="1"/>
  </cols>
  <sheetData>
    <row r="1" spans="2:23" s="63" customFormat="1" ht="15.75">
      <c r="G1" s="405"/>
      <c r="H1" s="405"/>
      <c r="I1" s="406"/>
      <c r="J1" s="406"/>
      <c r="K1" s="406"/>
      <c r="L1" s="406"/>
      <c r="M1" s="407"/>
      <c r="N1" s="406"/>
      <c r="O1" s="406"/>
      <c r="P1" s="406"/>
      <c r="Q1" s="379" t="s">
        <v>111</v>
      </c>
    </row>
    <row r="2" spans="2:23" s="63" customFormat="1" ht="15.75">
      <c r="G2" s="468" t="s">
        <v>1</v>
      </c>
      <c r="H2" s="468"/>
      <c r="I2" s="468"/>
      <c r="J2" s="468"/>
      <c r="K2" s="468"/>
      <c r="L2" s="468"/>
      <c r="M2" s="468"/>
      <c r="N2" s="468"/>
      <c r="O2" s="468"/>
      <c r="P2" s="468"/>
      <c r="Q2" s="468"/>
      <c r="R2" s="468"/>
      <c r="S2" s="408"/>
      <c r="T2" s="409"/>
      <c r="U2" s="410" t="s">
        <v>108</v>
      </c>
      <c r="V2" s="409"/>
      <c r="W2" s="411"/>
    </row>
    <row r="3" spans="2:23" s="63" customFormat="1">
      <c r="G3" s="469" t="s">
        <v>2</v>
      </c>
      <c r="H3" s="469"/>
      <c r="I3" s="469"/>
      <c r="J3" s="469"/>
      <c r="K3" s="469"/>
      <c r="L3" s="469"/>
      <c r="M3" s="469"/>
      <c r="N3" s="469"/>
      <c r="O3" s="469"/>
      <c r="P3" s="469"/>
      <c r="Q3" s="469"/>
      <c r="R3" s="469"/>
      <c r="S3" s="408"/>
      <c r="T3" s="409"/>
      <c r="U3" s="410" t="s">
        <v>489</v>
      </c>
      <c r="V3" s="409"/>
      <c r="W3" s="411"/>
    </row>
    <row r="4" spans="2:23" s="63" customFormat="1">
      <c r="G4" s="470" t="s">
        <v>490</v>
      </c>
      <c r="H4" s="470"/>
      <c r="I4" s="470"/>
      <c r="J4" s="470"/>
      <c r="K4" s="470"/>
      <c r="L4" s="470"/>
      <c r="M4" s="470"/>
      <c r="N4" s="470"/>
      <c r="O4" s="470"/>
      <c r="P4" s="470"/>
      <c r="Q4" s="470"/>
      <c r="R4" s="470"/>
      <c r="S4" s="408"/>
      <c r="T4" s="409"/>
      <c r="U4" s="410" t="s">
        <v>491</v>
      </c>
      <c r="V4" s="409"/>
      <c r="W4" s="411"/>
    </row>
    <row r="5" spans="2:23" s="63" customFormat="1">
      <c r="I5" s="412"/>
      <c r="J5" s="412"/>
      <c r="K5" s="413"/>
      <c r="L5" s="471">
        <f>+[2]PPNE1!C5</f>
        <v>2026</v>
      </c>
      <c r="M5" s="471"/>
      <c r="N5" s="412"/>
      <c r="O5" s="412"/>
      <c r="P5" s="412"/>
      <c r="Q5" s="412"/>
      <c r="R5" s="412"/>
      <c r="S5" s="408"/>
      <c r="T5" s="409"/>
      <c r="U5" s="409"/>
      <c r="V5" s="409"/>
      <c r="W5" s="411"/>
    </row>
    <row r="6" spans="2:23" s="63" customFormat="1">
      <c r="G6" s="414" t="s">
        <v>16</v>
      </c>
      <c r="H6" s="414"/>
      <c r="I6" s="472" t="str">
        <f>+[2]PPNE1!B7</f>
        <v>Hospital Provincial Dr. Leopoldo Martinez</v>
      </c>
      <c r="J6" s="472"/>
      <c r="K6" s="472"/>
      <c r="L6" s="472"/>
      <c r="M6" s="472"/>
      <c r="N6" s="472"/>
      <c r="O6" s="472"/>
      <c r="P6" s="472"/>
      <c r="Q6" s="379"/>
    </row>
    <row r="7" spans="2:23" ht="25.5" customHeight="1">
      <c r="B7" s="415" t="s">
        <v>492</v>
      </c>
      <c r="C7" s="416" t="s">
        <v>493</v>
      </c>
      <c r="D7" s="416" t="s">
        <v>494</v>
      </c>
      <c r="E7" s="416" t="s">
        <v>495</v>
      </c>
      <c r="F7" s="417" t="s">
        <v>496</v>
      </c>
      <c r="G7" s="375" t="s">
        <v>497</v>
      </c>
      <c r="H7" s="418" t="s">
        <v>498</v>
      </c>
      <c r="I7" s="375" t="s">
        <v>499</v>
      </c>
      <c r="J7" s="418" t="s">
        <v>500</v>
      </c>
      <c r="K7" s="419" t="s">
        <v>18</v>
      </c>
      <c r="L7" s="419" t="s">
        <v>501</v>
      </c>
      <c r="M7" s="420" t="s">
        <v>502</v>
      </c>
      <c r="N7" s="419" t="s">
        <v>503</v>
      </c>
      <c r="O7" s="419" t="s">
        <v>504</v>
      </c>
      <c r="P7" s="419" t="s">
        <v>505</v>
      </c>
    </row>
    <row r="8" spans="2:23" ht="38.25">
      <c r="B8" s="421" t="str">
        <f>IF(Tabla1[[#This Row],[Código_Actividad]]="","",CONCATENATE(Tabla1[[#This Row],[POA]],".",Tabla1[[#This Row],[SRS]],".",Tabla1[[#This Row],[AREA]],".",Tabla1[[#This Row],[TIPO]]))</f>
        <v>...</v>
      </c>
      <c r="C8" s="421" t="s">
        <v>506</v>
      </c>
      <c r="D8" s="421" t="s">
        <v>506</v>
      </c>
      <c r="E8" s="421" t="s">
        <v>506</v>
      </c>
      <c r="F8" s="421" t="s">
        <v>506</v>
      </c>
      <c r="G8" s="422" t="s">
        <v>161</v>
      </c>
      <c r="H8" s="423" t="str">
        <f>IFERROR(VLOOKUP(Tabla1[[#This Row],[Código_Actividad]],[2]PPNE2!C9:D148,2,),"")</f>
        <v xml:space="preserve">Capacitaciones a RRHH de las areas de odontología de acuerdo a las necesidades. </v>
      </c>
      <c r="I8" s="424" t="s">
        <v>507</v>
      </c>
      <c r="J8" s="425" t="s">
        <v>508</v>
      </c>
      <c r="K8" s="426" t="str">
        <f>IFERROR(VLOOKUP(Tabla1[[#This Row],[Descripción]],[2]Detalles!$C$2:$F$520,2,),"")</f>
        <v>unidad</v>
      </c>
      <c r="L8" s="422">
        <v>3</v>
      </c>
      <c r="M8" s="427">
        <f>IFERROR(VLOOKUP(Tabla1[[#This Row],[Descripción]],[2]Detalles!$C$2:$F$520,3,),"")</f>
        <v>9410.5</v>
      </c>
      <c r="N8" s="428">
        <f>IFERROR(+Tabla1[[#This Row],[Precio Unitario]]*Tabla1[[#This Row],[Cantidad de Insumos]],)</f>
        <v>28231.5</v>
      </c>
      <c r="O8" s="429" t="str">
        <f>IFERROR(VLOOKUP(Tabla1[[#This Row],[Descripción]],[2]Detalles!$C$2:$F$520,4,),"")</f>
        <v>2.3.1.1.01</v>
      </c>
      <c r="P8" s="430"/>
      <c r="R8" s="431" t="str">
        <f>IFERROR(VLOOKUP(Tabla1[[#This Row],[Insumos]],[2]Insumos2!$C$5:$D$48,2,),"")</f>
        <v>lsAlimentosyBebidas</v>
      </c>
    </row>
    <row r="9" spans="2:23" ht="51">
      <c r="B9" s="421" t="str">
        <f>IF(Tabla1[[#This Row],[Código_Actividad]]="","",CONCATENATE(Tabla1[[#This Row],[POA]],".",Tabla1[[#This Row],[SRS]],".",Tabla1[[#This Row],[AREA]],".",Tabla1[[#This Row],[TIPO]]))</f>
        <v>...</v>
      </c>
      <c r="C9" s="421" t="s">
        <v>506</v>
      </c>
      <c r="D9" s="421" t="s">
        <v>506</v>
      </c>
      <c r="E9" s="421" t="s">
        <v>506</v>
      </c>
      <c r="F9" s="421" t="s">
        <v>506</v>
      </c>
      <c r="G9" s="422" t="s">
        <v>171</v>
      </c>
      <c r="H9" s="432" t="str">
        <f>IFERROR(VLOOKUP(Tabla1[[#This Row],[Código_Actividad]],[2]PPNE2!C10:D149,2,),"")</f>
        <v>Reunión Comité Farmaco Terapeutico (CFT) Hospitalario y promoción del uso racional de los medicamentos.</v>
      </c>
      <c r="I9" s="424" t="s">
        <v>507</v>
      </c>
      <c r="J9" s="425" t="s">
        <v>509</v>
      </c>
      <c r="K9" s="433" t="str">
        <f>IFERROR(VLOOKUP(Tabla1[[#This Row],[Descripción]],[2]Detalles!$C$2:$F$520,2,),"")</f>
        <v>unidad</v>
      </c>
      <c r="L9" s="422">
        <v>4</v>
      </c>
      <c r="M9" s="427">
        <f>IFERROR(VLOOKUP(Tabla1[[#This Row],[Descripción]],[2]Detalles!$C$2:$F$520,3,),"")</f>
        <v>10133.5</v>
      </c>
      <c r="N9" s="428">
        <f>IFERROR(+Tabla1[[#This Row],[Precio Unitario]]*Tabla1[[#This Row],[Cantidad de Insumos]],)</f>
        <v>40534</v>
      </c>
      <c r="O9" s="429" t="str">
        <f>IFERROR(VLOOKUP(Tabla1[[#This Row],[Descripción]],[2]Detalles!$C$2:$F$520,4,),"")</f>
        <v>2.3.1.1.01</v>
      </c>
      <c r="P9" s="430"/>
      <c r="R9" s="431" t="str">
        <f>IFERROR(VLOOKUP(Tabla1[[#This Row],[Insumos]],[2]Insumos2!$C$5:$D$48,2,),"")</f>
        <v>lsAlimentosyBebidas</v>
      </c>
    </row>
    <row r="10" spans="2:23" ht="38.25">
      <c r="B10" s="421" t="str">
        <f>IF(Tabla1[[#This Row],[Código_Actividad]]="","",CONCATENATE(Tabla1[[#This Row],[POA]],".",Tabla1[[#This Row],[SRS]],".",Tabla1[[#This Row],[AREA]],".",Tabla1[[#This Row],[TIPO]]))</f>
        <v>...</v>
      </c>
      <c r="C10" s="421" t="s">
        <v>506</v>
      </c>
      <c r="D10" s="421" t="s">
        <v>506</v>
      </c>
      <c r="E10" s="421" t="s">
        <v>506</v>
      </c>
      <c r="F10" s="421" t="s">
        <v>506</v>
      </c>
      <c r="G10" s="422" t="s">
        <v>178</v>
      </c>
      <c r="H10" s="432" t="str">
        <f>IFERROR(VLOOKUP(Tabla1[[#This Row],[Código_Actividad]],[2]PPNE2!C11:D150,2,),"")</f>
        <v xml:space="preserve">Socializacion e implementación del RAC-Triaje en las Salas de Emergencias Centros Hospitalarios </v>
      </c>
      <c r="I10" s="424" t="s">
        <v>507</v>
      </c>
      <c r="J10" s="425" t="s">
        <v>509</v>
      </c>
      <c r="K10" s="433" t="str">
        <f>IFERROR(VLOOKUP(Tabla1[[#This Row],[Descripción]],[2]Detalles!$C$2:$F$520,2,),"")</f>
        <v>unidad</v>
      </c>
      <c r="L10" s="422">
        <v>2</v>
      </c>
      <c r="M10" s="427">
        <f>IFERROR(VLOOKUP(Tabla1[[#This Row],[Descripción]],[2]Detalles!$C$2:$F$520,3,),"")</f>
        <v>10133.5</v>
      </c>
      <c r="N10" s="428">
        <f>IFERROR(+Tabla1[[#This Row],[Precio Unitario]]*Tabla1[[#This Row],[Cantidad de Insumos]],)</f>
        <v>20267</v>
      </c>
      <c r="O10" s="429" t="str">
        <f>IFERROR(VLOOKUP(Tabla1[[#This Row],[Descripción]],[2]Detalles!$C$2:$F$520,4,),"")</f>
        <v>2.3.1.1.01</v>
      </c>
      <c r="P10" s="430"/>
      <c r="R10" s="431" t="str">
        <f>IFERROR(VLOOKUP(Tabla1[[#This Row],[Insumos]],[2]Insumos2!$C$5:$D$48,2,),"")</f>
        <v>lsAlimentosyBebidas</v>
      </c>
    </row>
    <row r="11" spans="2:23" ht="25.5">
      <c r="B11" s="421" t="str">
        <f>IF(Tabla1[[#This Row],[Código_Actividad]]="","",CONCATENATE(Tabla1[[#This Row],[POA]],".",Tabla1[[#This Row],[SRS]],".",Tabla1[[#This Row],[AREA]],".",Tabla1[[#This Row],[TIPO]]))</f>
        <v>...</v>
      </c>
      <c r="C11" s="421" t="s">
        <v>506</v>
      </c>
      <c r="D11" s="421" t="s">
        <v>506</v>
      </c>
      <c r="E11" s="421" t="s">
        <v>506</v>
      </c>
      <c r="F11" s="421" t="s">
        <v>506</v>
      </c>
      <c r="G11" s="422" t="s">
        <v>187</v>
      </c>
      <c r="H11" s="432" t="str">
        <f>IFERROR(VLOOKUP(Tabla1[[#This Row],[Código_Actividad]],[2]PPNE2!C12:D151,2,),"")</f>
        <v>Socialización de los procedimientos de traslado de pacientes</v>
      </c>
      <c r="I11" s="424" t="s">
        <v>507</v>
      </c>
      <c r="J11" s="425" t="s">
        <v>510</v>
      </c>
      <c r="K11" s="433" t="str">
        <f>IFERROR(VLOOKUP(Tabla1[[#This Row],[Descripción]],[2]Detalles!$C$2:$F$520,2,),"")</f>
        <v>unidad</v>
      </c>
      <c r="L11" s="422">
        <v>1</v>
      </c>
      <c r="M11" s="427">
        <f>IFERROR(VLOOKUP(Tabla1[[#This Row],[Descripción]],[2]Detalles!$C$2:$F$520,3,),"")</f>
        <v>5000.5</v>
      </c>
      <c r="N11" s="428">
        <f>IFERROR(+Tabla1[[#This Row],[Precio Unitario]]*Tabla1[[#This Row],[Cantidad de Insumos]],)</f>
        <v>5000.5</v>
      </c>
      <c r="O11" s="429" t="str">
        <f>IFERROR(VLOOKUP(Tabla1[[#This Row],[Descripción]],[2]Detalles!$C$2:$F$520,4,),"")</f>
        <v>2.3.1.1.01</v>
      </c>
      <c r="P11" s="430"/>
      <c r="R11" s="431" t="str">
        <f>IFERROR(VLOOKUP(Tabla1[[#This Row],[Insumos]],[2]Insumos2!$C$5:$D$48,2,),"")</f>
        <v>lsAlimentosyBebidas</v>
      </c>
    </row>
    <row r="12" spans="2:23" ht="51">
      <c r="B12" s="421" t="str">
        <f>IF(Tabla1[[#This Row],[Código_Actividad]]="","",CONCATENATE(Tabla1[[#This Row],[POA]],".",Tabla1[[#This Row],[SRS]],".",Tabla1[[#This Row],[AREA]],".",Tabla1[[#This Row],[TIPO]]))</f>
        <v>...</v>
      </c>
      <c r="C12" s="421" t="s">
        <v>506</v>
      </c>
      <c r="D12" s="421" t="s">
        <v>506</v>
      </c>
      <c r="E12" s="421" t="s">
        <v>506</v>
      </c>
      <c r="F12" s="421" t="s">
        <v>506</v>
      </c>
      <c r="G12" s="422" t="s">
        <v>195</v>
      </c>
      <c r="H12" s="432" t="str">
        <f>IFERROR(VLOOKUP(Tabla1[[#This Row],[Código_Actividad]],[2]PPNE2!C13:D152,2,),"")</f>
        <v xml:space="preserve">Reunión con el Comite Hospitalario de Emergencias y Desastres para preparar el Operativo de Navidad y Año Nuevo comité de emergencias </v>
      </c>
      <c r="I12" s="424" t="s">
        <v>507</v>
      </c>
      <c r="J12" s="425" t="s">
        <v>509</v>
      </c>
      <c r="K12" s="433" t="str">
        <f>IFERROR(VLOOKUP(Tabla1[[#This Row],[Descripción]],[2]Detalles!$C$2:$F$520,2,),"")</f>
        <v>unidad</v>
      </c>
      <c r="L12" s="422">
        <v>1</v>
      </c>
      <c r="M12" s="427">
        <f>IFERROR(VLOOKUP(Tabla1[[#This Row],[Descripción]],[2]Detalles!$C$2:$F$520,3,),"")</f>
        <v>10133.5</v>
      </c>
      <c r="N12" s="428">
        <f>IFERROR(+Tabla1[[#This Row],[Precio Unitario]]*Tabla1[[#This Row],[Cantidad de Insumos]],)</f>
        <v>10133.5</v>
      </c>
      <c r="O12" s="429" t="str">
        <f>IFERROR(VLOOKUP(Tabla1[[#This Row],[Descripción]],[2]Detalles!$C$2:$F$520,4,),"")</f>
        <v>2.3.1.1.01</v>
      </c>
      <c r="P12" s="430"/>
      <c r="R12" s="431" t="str">
        <f>IFERROR(VLOOKUP(Tabla1[[#This Row],[Insumos]],[2]Insumos2!$C$5:$D$48,2,),"")</f>
        <v>lsAlimentosyBebidas</v>
      </c>
    </row>
    <row r="13" spans="2:23" ht="63.75">
      <c r="B13" s="421" t="str">
        <f>IF(Tabla1[[#This Row],[Código_Actividad]]="","",CONCATENATE(Tabla1[[#This Row],[POA]],".",Tabla1[[#This Row],[SRS]],".",Tabla1[[#This Row],[AREA]],".",Tabla1[[#This Row],[TIPO]]))</f>
        <v>...</v>
      </c>
      <c r="C13" s="421" t="s">
        <v>506</v>
      </c>
      <c r="D13" s="421" t="s">
        <v>506</v>
      </c>
      <c r="E13" s="421" t="s">
        <v>506</v>
      </c>
      <c r="F13" s="421" t="s">
        <v>506</v>
      </c>
      <c r="G13" s="422" t="s">
        <v>199</v>
      </c>
      <c r="H13" s="432" t="str">
        <f>IFERROR(VLOOKUP(Tabla1[[#This Row],[Código_Actividad]],[2]PPNE2!C14:D153,2,),"")</f>
        <v>Reunión con el Comite Hospitalario de Emergencias y Desastres para respuesta a Temporada Ciclonica y Eventos Hidrometeorologicos comité de emergencias</v>
      </c>
      <c r="I13" s="424" t="s">
        <v>507</v>
      </c>
      <c r="J13" s="425" t="s">
        <v>509</v>
      </c>
      <c r="K13" s="433" t="str">
        <f>IFERROR(VLOOKUP(Tabla1[[#This Row],[Descripción]],[2]Detalles!$C$2:$F$520,2,),"")</f>
        <v>unidad</v>
      </c>
      <c r="L13" s="422">
        <v>1</v>
      </c>
      <c r="M13" s="427">
        <f>IFERROR(VLOOKUP(Tabla1[[#This Row],[Descripción]],[2]Detalles!$C$2:$F$520,3,),"")</f>
        <v>10133.5</v>
      </c>
      <c r="N13" s="428">
        <f>IFERROR(+Tabla1[[#This Row],[Precio Unitario]]*Tabla1[[#This Row],[Cantidad de Insumos]],)</f>
        <v>10133.5</v>
      </c>
      <c r="O13" s="429" t="str">
        <f>IFERROR(VLOOKUP(Tabla1[[#This Row],[Descripción]],[2]Detalles!$C$2:$F$520,4,),"")</f>
        <v>2.3.1.1.01</v>
      </c>
      <c r="P13" s="430"/>
      <c r="R13" s="431" t="str">
        <f>IFERROR(VLOOKUP(Tabla1[[#This Row],[Insumos]],[2]Insumos2!$C$5:$D$48,2,),"")</f>
        <v>lsAlimentosyBebidas</v>
      </c>
    </row>
    <row r="14" spans="2:23" ht="76.5">
      <c r="B14" s="421" t="str">
        <f>IF(Tabla1[[#This Row],[Código_Actividad]]="","",CONCATENATE(Tabla1[[#This Row],[POA]],".",Tabla1[[#This Row],[SRS]],".",Tabla1[[#This Row],[AREA]],".",Tabla1[[#This Row],[TIPO]]))</f>
        <v>...</v>
      </c>
      <c r="C14" s="421" t="s">
        <v>506</v>
      </c>
      <c r="D14" s="421" t="s">
        <v>506</v>
      </c>
      <c r="E14" s="421" t="s">
        <v>506</v>
      </c>
      <c r="F14" s="421" t="s">
        <v>506</v>
      </c>
      <c r="G14" s="422" t="s">
        <v>201</v>
      </c>
      <c r="H14" s="432" t="str">
        <f>IFERROR(VLOOKUP(Tabla1[[#This Row],[Código_Actividad]],[2]PPNE2!C15:D154,2,),"")</f>
        <v>Reunión con el Comite Hospitalario de Emergencias y Desastres para la respuesta alta demanda asistencial por siniestros siniestro viales, emergencias de salud, desastres naturales y cambio climaticos.</v>
      </c>
      <c r="I14" s="424" t="s">
        <v>507</v>
      </c>
      <c r="J14" s="425" t="s">
        <v>509</v>
      </c>
      <c r="K14" s="433" t="str">
        <f>IFERROR(VLOOKUP(Tabla1[[#This Row],[Descripción]],[2]Detalles!$C$2:$F$520,2,),"")</f>
        <v>unidad</v>
      </c>
      <c r="L14" s="422">
        <v>1</v>
      </c>
      <c r="M14" s="427">
        <f>IFERROR(VLOOKUP(Tabla1[[#This Row],[Descripción]],[2]Detalles!$C$2:$F$520,3,),"")</f>
        <v>10133.5</v>
      </c>
      <c r="N14" s="428">
        <f>IFERROR(+Tabla1[[#This Row],[Precio Unitario]]*Tabla1[[#This Row],[Cantidad de Insumos]],)</f>
        <v>10133.5</v>
      </c>
      <c r="O14" s="429" t="str">
        <f>IFERROR(VLOOKUP(Tabla1[[#This Row],[Descripción]],[2]Detalles!$C$2:$F$520,4,),"")</f>
        <v>2.3.1.1.01</v>
      </c>
      <c r="P14" s="430"/>
      <c r="R14" s="431" t="str">
        <f>IFERROR(VLOOKUP(Tabla1[[#This Row],[Insumos]],[2]Insumos2!$C$5:$D$48,2,),"")</f>
        <v>lsAlimentosyBebidas</v>
      </c>
    </row>
    <row r="15" spans="2:23" ht="38.25">
      <c r="B15" s="421" t="str">
        <f>IF(Tabla1[[#This Row],[Código_Actividad]]="","",CONCATENATE(Tabla1[[#This Row],[POA]],".",Tabla1[[#This Row],[SRS]],".",Tabla1[[#This Row],[AREA]],".",Tabla1[[#This Row],[TIPO]]))</f>
        <v>...</v>
      </c>
      <c r="C15" s="421" t="s">
        <v>506</v>
      </c>
      <c r="D15" s="421" t="s">
        <v>506</v>
      </c>
      <c r="E15" s="421" t="s">
        <v>506</v>
      </c>
      <c r="F15" s="421" t="s">
        <v>506</v>
      </c>
      <c r="G15" s="422" t="s">
        <v>282</v>
      </c>
      <c r="H15" s="432" t="str">
        <f>IFERROR(VLOOKUP(Tabla1[[#This Row],[Código_Actividad]],[2]PPNE2!C16:D155,2,),"")</f>
        <v>Autoevaluación POA 2026</v>
      </c>
      <c r="I15" s="424" t="s">
        <v>507</v>
      </c>
      <c r="J15" s="425" t="s">
        <v>509</v>
      </c>
      <c r="K15" s="433" t="str">
        <f>IFERROR(VLOOKUP(Tabla1[[#This Row],[Descripción]],[2]Detalles!$C$2:$F$520,2,),"")</f>
        <v>unidad</v>
      </c>
      <c r="L15" s="422">
        <v>4</v>
      </c>
      <c r="M15" s="427">
        <f>IFERROR(VLOOKUP(Tabla1[[#This Row],[Descripción]],[2]Detalles!$C$2:$F$520,3,),"")</f>
        <v>10133.5</v>
      </c>
      <c r="N15" s="428">
        <f>IFERROR(+Tabla1[[#This Row],[Precio Unitario]]*Tabla1[[#This Row],[Cantidad de Insumos]],)</f>
        <v>40534</v>
      </c>
      <c r="O15" s="429" t="str">
        <f>IFERROR(VLOOKUP(Tabla1[[#This Row],[Descripción]],[2]Detalles!$C$2:$F$520,4,),"")</f>
        <v>2.3.1.1.01</v>
      </c>
      <c r="P15" s="430"/>
      <c r="R15" s="431" t="str">
        <f>IFERROR(VLOOKUP(Tabla1[[#This Row],[Insumos]],[2]Insumos2!$C$5:$D$48,2,),"")</f>
        <v>lsAlimentosyBebidas</v>
      </c>
    </row>
    <row r="16" spans="2:23" ht="38.25">
      <c r="B16" s="421" t="str">
        <f>IF(Tabla1[[#This Row],[Código_Actividad]]="","",CONCATENATE(Tabla1[[#This Row],[POA]],".",Tabla1[[#This Row],[SRS]],".",Tabla1[[#This Row],[AREA]],".",Tabla1[[#This Row],[TIPO]]))</f>
        <v>...</v>
      </c>
      <c r="C16" s="421" t="s">
        <v>506</v>
      </c>
      <c r="D16" s="421" t="s">
        <v>506</v>
      </c>
      <c r="E16" s="421" t="s">
        <v>506</v>
      </c>
      <c r="F16" s="421" t="s">
        <v>506</v>
      </c>
      <c r="G16" s="422" t="s">
        <v>300</v>
      </c>
      <c r="H16" s="432" t="str">
        <f>IFERROR(VLOOKUP(Tabla1[[#This Row],[Código_Actividad]],[2]PPNE2!C17:D156,2,),"")</f>
        <v>Ejecución de las sesiones del comité de calidad del CEAS</v>
      </c>
      <c r="I16" s="424" t="s">
        <v>507</v>
      </c>
      <c r="J16" s="425" t="s">
        <v>509</v>
      </c>
      <c r="K16" s="433" t="str">
        <f>IFERROR(VLOOKUP(Tabla1[[#This Row],[Descripción]],[2]Detalles!$C$2:$F$520,2,),"")</f>
        <v>unidad</v>
      </c>
      <c r="L16" s="422">
        <v>1</v>
      </c>
      <c r="M16" s="427">
        <f>IFERROR(VLOOKUP(Tabla1[[#This Row],[Descripción]],[2]Detalles!$C$2:$F$520,3,),"")</f>
        <v>10133.5</v>
      </c>
      <c r="N16" s="428">
        <f>IFERROR(+Tabla1[[#This Row],[Precio Unitario]]*Tabla1[[#This Row],[Cantidad de Insumos]],)</f>
        <v>10133.5</v>
      </c>
      <c r="O16" s="429" t="str">
        <f>IFERROR(VLOOKUP(Tabla1[[#This Row],[Descripción]],[2]Detalles!$C$2:$F$520,4,),"")</f>
        <v>2.3.1.1.01</v>
      </c>
      <c r="P16" s="430"/>
      <c r="R16" s="431" t="str">
        <f>IFERROR(VLOOKUP(Tabla1[[#This Row],[Insumos]],[2]Insumos2!$C$5:$D$48,2,),"")</f>
        <v>lsAlimentosyBebidas</v>
      </c>
    </row>
    <row r="17" spans="2:18" ht="51">
      <c r="B17" s="421" t="str">
        <f>IF(Tabla1[[#This Row],[Código_Actividad]]="","",CONCATENATE(Tabla1[[#This Row],[POA]],".",Tabla1[[#This Row],[SRS]],".",Tabla1[[#This Row],[AREA]],".",Tabla1[[#This Row],[TIPO]]))</f>
        <v>...</v>
      </c>
      <c r="C17" s="421" t="s">
        <v>506</v>
      </c>
      <c r="D17" s="421" t="s">
        <v>506</v>
      </c>
      <c r="E17" s="421" t="s">
        <v>506</v>
      </c>
      <c r="F17" s="421" t="s">
        <v>506</v>
      </c>
      <c r="G17" s="422" t="s">
        <v>312</v>
      </c>
      <c r="H17" s="432" t="str">
        <f>IFERROR(VLOOKUP(Tabla1[[#This Row],[Código_Actividad]],[2]PPNE2!C18:D157,2,),"")</f>
        <v>Capacitación y retroalimentación en dosificación y administración de medicamentos al personal de enfermería</v>
      </c>
      <c r="I17" s="424" t="s">
        <v>507</v>
      </c>
      <c r="J17" s="425" t="s">
        <v>509</v>
      </c>
      <c r="K17" s="433" t="str">
        <f>IFERROR(VLOOKUP(Tabla1[[#This Row],[Descripción]],[2]Detalles!$C$2:$F$520,2,),"")</f>
        <v>unidad</v>
      </c>
      <c r="L17" s="422">
        <v>5</v>
      </c>
      <c r="M17" s="427">
        <f>IFERROR(VLOOKUP(Tabla1[[#This Row],[Descripción]],[2]Detalles!$C$2:$F$520,3,),"")</f>
        <v>10133.5</v>
      </c>
      <c r="N17" s="428">
        <f>IFERROR(+Tabla1[[#This Row],[Precio Unitario]]*Tabla1[[#This Row],[Cantidad de Insumos]],)</f>
        <v>50667.5</v>
      </c>
      <c r="O17" s="429" t="str">
        <f>IFERROR(VLOOKUP(Tabla1[[#This Row],[Descripción]],[2]Detalles!$C$2:$F$520,4,),"")</f>
        <v>2.3.1.1.01</v>
      </c>
      <c r="P17" s="430"/>
      <c r="R17" s="431" t="str">
        <f>IFERROR(VLOOKUP(Tabla1[[#This Row],[Insumos]],[2]Insumos2!$C$5:$D$48,2,),"")</f>
        <v>lsAlimentosyBebidas</v>
      </c>
    </row>
    <row r="18" spans="2:18" ht="25.5">
      <c r="B18" s="421" t="str">
        <f>IF(Tabla1[[#This Row],[Código_Actividad]]="","",CONCATENATE(Tabla1[[#This Row],[POA]],".",Tabla1[[#This Row],[SRS]],".",Tabla1[[#This Row],[AREA]],".",Tabla1[[#This Row],[TIPO]]))</f>
        <v>...</v>
      </c>
      <c r="C18" s="421" t="s">
        <v>506</v>
      </c>
      <c r="D18" s="421" t="s">
        <v>506</v>
      </c>
      <c r="E18" s="421" t="s">
        <v>506</v>
      </c>
      <c r="F18" s="421" t="s">
        <v>506</v>
      </c>
      <c r="G18" s="422" t="s">
        <v>344</v>
      </c>
      <c r="H18" s="432" t="str">
        <f>IFERROR(VLOOKUP(Tabla1[[#This Row],[Código_Actividad]],[2]PPNE2!C19:D158,2,),"")</f>
        <v>Reunion con DPS cordinar entrega insumos de malaria</v>
      </c>
      <c r="I18" s="424" t="s">
        <v>507</v>
      </c>
      <c r="J18" s="425" t="s">
        <v>510</v>
      </c>
      <c r="K18" s="433" t="str">
        <f>IFERROR(VLOOKUP(Tabla1[[#This Row],[Descripción]],[2]Detalles!$C$2:$F$520,2,),"")</f>
        <v>unidad</v>
      </c>
      <c r="L18" s="422">
        <v>2</v>
      </c>
      <c r="M18" s="427">
        <f>IFERROR(VLOOKUP(Tabla1[[#This Row],[Descripción]],[2]Detalles!$C$2:$F$520,3,),"")</f>
        <v>5000.5</v>
      </c>
      <c r="N18" s="428">
        <f>IFERROR(+Tabla1[[#This Row],[Precio Unitario]]*Tabla1[[#This Row],[Cantidad de Insumos]],)</f>
        <v>10001</v>
      </c>
      <c r="O18" s="429" t="str">
        <f>IFERROR(VLOOKUP(Tabla1[[#This Row],[Descripción]],[2]Detalles!$C$2:$F$520,4,),"")</f>
        <v>2.3.1.1.01</v>
      </c>
      <c r="P18" s="430"/>
      <c r="R18" s="431" t="str">
        <f>IFERROR(VLOOKUP(Tabla1[[#This Row],[Insumos]],[2]Insumos2!$C$5:$D$48,2,),"")</f>
        <v>lsAlimentosyBebidas</v>
      </c>
    </row>
    <row r="19" spans="2:18" ht="38.25">
      <c r="B19" s="421" t="str">
        <f>IF(Tabla1[[#This Row],[Código_Actividad]]="","",CONCATENATE(Tabla1[[#This Row],[POA]],".",Tabla1[[#This Row],[SRS]],".",Tabla1[[#This Row],[AREA]],".",Tabla1[[#This Row],[TIPO]]))</f>
        <v>...</v>
      </c>
      <c r="C19" s="421" t="s">
        <v>506</v>
      </c>
      <c r="D19" s="421" t="s">
        <v>506</v>
      </c>
      <c r="E19" s="421" t="s">
        <v>506</v>
      </c>
      <c r="F19" s="421" t="s">
        <v>506</v>
      </c>
      <c r="G19" s="422" t="s">
        <v>369</v>
      </c>
      <c r="H19" s="432" t="str">
        <f>IFERROR(VLOOKUP(Tabla1[[#This Row],[Código_Actividad]],[2]PPNE2!C20:D159,2,),"")</f>
        <v>Capacitación en Humanización de los Servicios</v>
      </c>
      <c r="I19" s="424" t="s">
        <v>507</v>
      </c>
      <c r="J19" s="425" t="s">
        <v>509</v>
      </c>
      <c r="K19" s="433" t="str">
        <f>IFERROR(VLOOKUP(Tabla1[[#This Row],[Descripción]],[2]Detalles!$C$2:$F$520,2,),"")</f>
        <v>unidad</v>
      </c>
      <c r="L19" s="422">
        <v>3</v>
      </c>
      <c r="M19" s="427">
        <f>IFERROR(VLOOKUP(Tabla1[[#This Row],[Descripción]],[2]Detalles!$C$2:$F$520,3,),"")</f>
        <v>10133.5</v>
      </c>
      <c r="N19" s="428">
        <f>IFERROR(+Tabla1[[#This Row],[Precio Unitario]]*Tabla1[[#This Row],[Cantidad de Insumos]],)</f>
        <v>30400.5</v>
      </c>
      <c r="O19" s="429" t="str">
        <f>IFERROR(VLOOKUP(Tabla1[[#This Row],[Descripción]],[2]Detalles!$C$2:$F$520,4,),"")</f>
        <v>2.3.1.1.01</v>
      </c>
      <c r="P19" s="430"/>
      <c r="R19" s="431" t="str">
        <f>IFERROR(VLOOKUP(Tabla1[[#This Row],[Insumos]],[2]Insumos2!$C$5:$D$48,2,),"")</f>
        <v>lsAlimentosyBebidas</v>
      </c>
    </row>
    <row r="20" spans="2:18" ht="63.75">
      <c r="B20" s="421" t="str">
        <f>IF(Tabla1[[#This Row],[Código_Actividad]]="","",CONCATENATE(Tabla1[[#This Row],[POA]],".",Tabla1[[#This Row],[SRS]],".",Tabla1[[#This Row],[AREA]],".",Tabla1[[#This Row],[TIPO]]))</f>
        <v>...</v>
      </c>
      <c r="C20" s="421" t="s">
        <v>506</v>
      </c>
      <c r="D20" s="421" t="s">
        <v>506</v>
      </c>
      <c r="E20" s="421" t="s">
        <v>506</v>
      </c>
      <c r="F20" s="421" t="s">
        <v>506</v>
      </c>
      <c r="G20" s="422" t="s">
        <v>373</v>
      </c>
      <c r="H20" s="432" t="str">
        <f>IFERROR(VLOOKUP(Tabla1[[#This Row],[Código_Actividad]],[2]PPNE2!C21:D160,2,),"")</f>
        <v>Capacitación en la Guía Técnica para la Implementación de la Lista de Verificación de la Seguridad de la Cirugía del Ministerio de Salud Pública.</v>
      </c>
      <c r="I20" s="424" t="s">
        <v>507</v>
      </c>
      <c r="J20" s="425" t="s">
        <v>510</v>
      </c>
      <c r="K20" s="433" t="str">
        <f>IFERROR(VLOOKUP(Tabla1[[#This Row],[Descripción]],[2]Detalles!$C$2:$F$520,2,),"")</f>
        <v>unidad</v>
      </c>
      <c r="L20" s="422">
        <v>1</v>
      </c>
      <c r="M20" s="427">
        <f>IFERROR(VLOOKUP(Tabla1[[#This Row],[Descripción]],[2]Detalles!$C$2:$F$520,3,),"")</f>
        <v>5000.5</v>
      </c>
      <c r="N20" s="428">
        <f>IFERROR(+Tabla1[[#This Row],[Precio Unitario]]*Tabla1[[#This Row],[Cantidad de Insumos]],)</f>
        <v>5000.5</v>
      </c>
      <c r="O20" s="429" t="str">
        <f>IFERROR(VLOOKUP(Tabla1[[#This Row],[Descripción]],[2]Detalles!$C$2:$F$520,4,),"")</f>
        <v>2.3.1.1.01</v>
      </c>
      <c r="P20" s="430"/>
      <c r="R20" s="431" t="str">
        <f>IFERROR(VLOOKUP(Tabla1[[#This Row],[Insumos]],[2]Insumos2!$C$5:$D$48,2,),"")</f>
        <v>lsAlimentosyBebidas</v>
      </c>
    </row>
    <row r="21" spans="2:18" ht="63.75">
      <c r="B21" s="421" t="str">
        <f>IF(Tabla1[[#This Row],[Código_Actividad]]="","",CONCATENATE(Tabla1[[#This Row],[POA]],".",Tabla1[[#This Row],[SRS]],".",Tabla1[[#This Row],[AREA]],".",Tabla1[[#This Row],[TIPO]]))</f>
        <v>...</v>
      </c>
      <c r="C21" s="421" t="s">
        <v>506</v>
      </c>
      <c r="D21" s="421" t="s">
        <v>506</v>
      </c>
      <c r="E21" s="421" t="s">
        <v>506</v>
      </c>
      <c r="F21" s="421" t="s">
        <v>506</v>
      </c>
      <c r="G21" s="422" t="s">
        <v>376</v>
      </c>
      <c r="H21" s="432" t="str">
        <f>IFERROR(VLOOKUP(Tabla1[[#This Row],[Código_Actividad]],[2]PPNE2!C22:D161,2,),"")</f>
        <v>Capacitación en Protocolos y Guías de Atención emitidos por el Ministerio de Salud Pública (los que apliquen según su cartera de servicios).</v>
      </c>
      <c r="I21" s="424" t="s">
        <v>507</v>
      </c>
      <c r="J21" s="425" t="s">
        <v>509</v>
      </c>
      <c r="K21" s="433" t="str">
        <f>IFERROR(VLOOKUP(Tabla1[[#This Row],[Descripción]],[2]Detalles!$C$2:$F$520,2,),"")</f>
        <v>unidad</v>
      </c>
      <c r="L21" s="422">
        <v>2</v>
      </c>
      <c r="M21" s="427">
        <f>IFERROR(VLOOKUP(Tabla1[[#This Row],[Descripción]],[2]Detalles!$C$2:$F$520,3,),"")</f>
        <v>10133.5</v>
      </c>
      <c r="N21" s="428">
        <f>IFERROR(+Tabla1[[#This Row],[Precio Unitario]]*Tabla1[[#This Row],[Cantidad de Insumos]],)</f>
        <v>20267</v>
      </c>
      <c r="O21" s="429" t="str">
        <f>IFERROR(VLOOKUP(Tabla1[[#This Row],[Descripción]],[2]Detalles!$C$2:$F$520,4,),"")</f>
        <v>2.3.1.1.01</v>
      </c>
      <c r="P21" s="430"/>
      <c r="R21" s="431" t="str">
        <f>IFERROR(VLOOKUP(Tabla1[[#This Row],[Insumos]],[2]Insumos2!$C$5:$D$48,2,),"")</f>
        <v>lsAlimentosyBebidas</v>
      </c>
    </row>
    <row r="22" spans="2:18" ht="76.5">
      <c r="B22" s="421" t="str">
        <f>IF(Tabla1[[#This Row],[Código_Actividad]]="","",CONCATENATE(Tabla1[[#This Row],[POA]],".",Tabla1[[#This Row],[SRS]],".",Tabla1[[#This Row],[AREA]],".",Tabla1[[#This Row],[TIPO]]))</f>
        <v>...</v>
      </c>
      <c r="C22" s="421" t="s">
        <v>506</v>
      </c>
      <c r="D22" s="421" t="s">
        <v>506</v>
      </c>
      <c r="E22" s="421" t="s">
        <v>506</v>
      </c>
      <c r="F22" s="421" t="s">
        <v>506</v>
      </c>
      <c r="G22" s="422" t="s">
        <v>413</v>
      </c>
      <c r="H22" s="432" t="str">
        <f>IFERROR(VLOOKUP(Tabla1[[#This Row],[Código_Actividad]],[2]PPNE2!C23:D162,2,),"")</f>
        <v>Capacitación en la Ley 200-04 y la Resolución No. 002-21de la Dirección General de Ética e Integridad Gubernamental, dirigida al personal administrativo del Hospital.</v>
      </c>
      <c r="I22" s="424" t="s">
        <v>507</v>
      </c>
      <c r="J22" s="425" t="s">
        <v>510</v>
      </c>
      <c r="K22" s="433" t="str">
        <f>IFERROR(VLOOKUP(Tabla1[[#This Row],[Descripción]],[2]Detalles!$C$2:$F$520,2,),"")</f>
        <v>unidad</v>
      </c>
      <c r="L22" s="422">
        <v>1</v>
      </c>
      <c r="M22" s="427">
        <f>IFERROR(VLOOKUP(Tabla1[[#This Row],[Descripción]],[2]Detalles!$C$2:$F$520,3,),"")</f>
        <v>5000.5</v>
      </c>
      <c r="N22" s="428">
        <f>IFERROR(+Tabla1[[#This Row],[Precio Unitario]]*Tabla1[[#This Row],[Cantidad de Insumos]],)</f>
        <v>5000.5</v>
      </c>
      <c r="O22" s="429" t="str">
        <f>IFERROR(VLOOKUP(Tabla1[[#This Row],[Descripción]],[2]Detalles!$C$2:$F$520,4,),"")</f>
        <v>2.3.1.1.01</v>
      </c>
      <c r="P22" s="430"/>
      <c r="R22" s="431" t="str">
        <f>IFERROR(VLOOKUP(Tabla1[[#This Row],[Insumos]],[2]Insumos2!$C$5:$D$48,2,),"")</f>
        <v>lsAlimentosyBebidas</v>
      </c>
    </row>
    <row r="23" spans="2:18" ht="51">
      <c r="B23" s="421" t="str">
        <f>IF(Tabla1[[#This Row],[Código_Actividad]]="","",CONCATENATE(Tabla1[[#This Row],[POA]],".",Tabla1[[#This Row],[SRS]],".",Tabla1[[#This Row],[AREA]],".",Tabla1[[#This Row],[TIPO]]))</f>
        <v>...</v>
      </c>
      <c r="C23" s="421" t="s">
        <v>506</v>
      </c>
      <c r="D23" s="421" t="s">
        <v>506</v>
      </c>
      <c r="E23" s="421" t="s">
        <v>506</v>
      </c>
      <c r="F23" s="421" t="s">
        <v>506</v>
      </c>
      <c r="G23" s="422" t="s">
        <v>415</v>
      </c>
      <c r="H23" s="432" t="str">
        <f>IFERROR(VLOOKUP(Tabla1[[#This Row],[Código_Actividad]],[2]PPNE2!C24:D163,2,),"")</f>
        <v xml:space="preserve">Capacitación en el Sistema Nacional de Atención Ciudadana 311, dirigida al personal del Hospital. </v>
      </c>
      <c r="I23" s="424" t="s">
        <v>507</v>
      </c>
      <c r="J23" s="425" t="s">
        <v>510</v>
      </c>
      <c r="K23" s="433" t="str">
        <f>IFERROR(VLOOKUP(Tabla1[[#This Row],[Descripción]],[2]Detalles!$C$2:$F$520,2,),"")</f>
        <v>unidad</v>
      </c>
      <c r="L23" s="422">
        <v>1</v>
      </c>
      <c r="M23" s="427">
        <f>IFERROR(VLOOKUP(Tabla1[[#This Row],[Descripción]],[2]Detalles!$C$2:$F$520,3,),"")</f>
        <v>5000.5</v>
      </c>
      <c r="N23" s="428">
        <f>IFERROR(+Tabla1[[#This Row],[Precio Unitario]]*Tabla1[[#This Row],[Cantidad de Insumos]],)</f>
        <v>5000.5</v>
      </c>
      <c r="O23" s="429" t="str">
        <f>IFERROR(VLOOKUP(Tabla1[[#This Row],[Descripción]],[2]Detalles!$C$2:$F$520,4,),"")</f>
        <v>2.3.1.1.01</v>
      </c>
      <c r="P23" s="430"/>
      <c r="R23" s="431" t="str">
        <f>IFERROR(VLOOKUP(Tabla1[[#This Row],[Insumos]],[2]Insumos2!$C$5:$D$48,2,),"")</f>
        <v>lsAlimentosyBebidas</v>
      </c>
    </row>
    <row r="24" spans="2:18" ht="51">
      <c r="B24" s="421" t="str">
        <f>IF(Tabla1[[#This Row],[Código_Actividad]]="","",CONCATENATE(Tabla1[[#This Row],[POA]],".",Tabla1[[#This Row],[SRS]],".",Tabla1[[#This Row],[AREA]],".",Tabla1[[#This Row],[TIPO]]))</f>
        <v>...</v>
      </c>
      <c r="C24" s="421" t="s">
        <v>506</v>
      </c>
      <c r="D24" s="421" t="s">
        <v>506</v>
      </c>
      <c r="E24" s="421" t="s">
        <v>506</v>
      </c>
      <c r="F24" s="421" t="s">
        <v>506</v>
      </c>
      <c r="G24" s="422" t="s">
        <v>418</v>
      </c>
      <c r="H24" s="432" t="str">
        <f>IFERROR(VLOOKUP(Tabla1[[#This Row],[Código_Actividad]],[2]PPNE2!C25:D164,2,),"")</f>
        <v>Capacitación sobre declaración jurada de bienes, a los funcionarios competentes, de conformidad con la Ley 311-14.</v>
      </c>
      <c r="I24" s="424" t="s">
        <v>507</v>
      </c>
      <c r="J24" s="425" t="s">
        <v>510</v>
      </c>
      <c r="K24" s="433" t="str">
        <f>IFERROR(VLOOKUP(Tabla1[[#This Row],[Descripción]],[2]Detalles!$C$2:$F$520,2,),"")</f>
        <v>unidad</v>
      </c>
      <c r="L24" s="422">
        <v>1</v>
      </c>
      <c r="M24" s="427">
        <f>IFERROR(VLOOKUP(Tabla1[[#This Row],[Descripción]],[2]Detalles!$C$2:$F$520,3,),"")</f>
        <v>5000.5</v>
      </c>
      <c r="N24" s="428">
        <f>IFERROR(+Tabla1[[#This Row],[Precio Unitario]]*Tabla1[[#This Row],[Cantidad de Insumos]],)</f>
        <v>5000.5</v>
      </c>
      <c r="O24" s="429" t="str">
        <f>IFERROR(VLOOKUP(Tabla1[[#This Row],[Descripción]],[2]Detalles!$C$2:$F$520,4,),"")</f>
        <v>2.3.1.1.01</v>
      </c>
      <c r="P24" s="430"/>
      <c r="R24" s="431" t="str">
        <f>IFERROR(VLOOKUP(Tabla1[[#This Row],[Insumos]],[2]Insumos2!$C$5:$D$48,2,),"")</f>
        <v>lsAlimentosyBebidas</v>
      </c>
    </row>
    <row r="25" spans="2:18" ht="51">
      <c r="B25" s="421" t="str">
        <f>IF(Tabla1[[#This Row],[Código_Actividad]]="","",CONCATENATE(Tabla1[[#This Row],[POA]],".",Tabla1[[#This Row],[SRS]],".",Tabla1[[#This Row],[AREA]],".",Tabla1[[#This Row],[TIPO]]))</f>
        <v>...</v>
      </c>
      <c r="C25" s="421" t="s">
        <v>506</v>
      </c>
      <c r="D25" s="421" t="s">
        <v>506</v>
      </c>
      <c r="E25" s="421" t="s">
        <v>506</v>
      </c>
      <c r="F25" s="421" t="s">
        <v>506</v>
      </c>
      <c r="G25" s="422" t="s">
        <v>421</v>
      </c>
      <c r="H25" s="432" t="str">
        <f>IFERROR(VLOOKUP(Tabla1[[#This Row],[Código_Actividad]],[2]PPNE2!C26:D165,2,),"")</f>
        <v xml:space="preserve">Capacitación en la Ley No. 172-13 sobre Protección de Datos Personales a todo el personal del hospital. </v>
      </c>
      <c r="I25" s="424" t="s">
        <v>507</v>
      </c>
      <c r="J25" s="425" t="s">
        <v>510</v>
      </c>
      <c r="K25" s="433" t="str">
        <f>IFERROR(VLOOKUP(Tabla1[[#This Row],[Descripción]],[2]Detalles!$C$2:$F$520,2,),"")</f>
        <v>unidad</v>
      </c>
      <c r="L25" s="422">
        <v>1</v>
      </c>
      <c r="M25" s="427">
        <f>IFERROR(VLOOKUP(Tabla1[[#This Row],[Descripción]],[2]Detalles!$C$2:$F$520,3,),"")</f>
        <v>5000.5</v>
      </c>
      <c r="N25" s="428">
        <f>IFERROR(+Tabla1[[#This Row],[Precio Unitario]]*Tabla1[[#This Row],[Cantidad de Insumos]],)</f>
        <v>5000.5</v>
      </c>
      <c r="O25" s="429" t="str">
        <f>IFERROR(VLOOKUP(Tabla1[[#This Row],[Descripción]],[2]Detalles!$C$2:$F$520,4,),"")</f>
        <v>2.3.1.1.01</v>
      </c>
      <c r="P25" s="430"/>
      <c r="R25" s="431" t="str">
        <f>IFERROR(VLOOKUP(Tabla1[[#This Row],[Insumos]],[2]Insumos2!$C$5:$D$48,2,),"")</f>
        <v>lsAlimentosyBebidas</v>
      </c>
    </row>
    <row r="26" spans="2:18" ht="63.75">
      <c r="B26" s="421" t="str">
        <f>IF(Tabla1[[#This Row],[Código_Actividad]]="","",CONCATENATE(Tabla1[[#This Row],[POA]],".",Tabla1[[#This Row],[SRS]],".",Tabla1[[#This Row],[AREA]],".",Tabla1[[#This Row],[TIPO]]))</f>
        <v>...</v>
      </c>
      <c r="C26" s="421" t="s">
        <v>506</v>
      </c>
      <c r="D26" s="421" t="s">
        <v>506</v>
      </c>
      <c r="E26" s="421" t="s">
        <v>506</v>
      </c>
      <c r="F26" s="421" t="s">
        <v>506</v>
      </c>
      <c r="G26" s="422" t="s">
        <v>452</v>
      </c>
      <c r="H26" s="432" t="str">
        <f>IFERROR(VLOOKUP(Tabla1[[#This Row],[Código_Actividad]],[2]PPNE2!C27:D166,2,),"")</f>
        <v>Reunión con las áreas para identificación de cumplimiento de las actividades programadas del plan piloto Proyecto Sistema de Fiscalización y Control Regional.</v>
      </c>
      <c r="I26" s="424" t="s">
        <v>507</v>
      </c>
      <c r="J26" s="425" t="s">
        <v>510</v>
      </c>
      <c r="K26" s="433" t="str">
        <f>IFERROR(VLOOKUP(Tabla1[[#This Row],[Descripción]],[2]Detalles!$C$2:$F$520,2,),"")</f>
        <v>unidad</v>
      </c>
      <c r="L26" s="422">
        <v>6</v>
      </c>
      <c r="M26" s="427">
        <f>IFERROR(VLOOKUP(Tabla1[[#This Row],[Descripción]],[2]Detalles!$C$2:$F$520,3,),"")</f>
        <v>5000.5</v>
      </c>
      <c r="N26" s="428">
        <f>IFERROR(+Tabla1[[#This Row],[Precio Unitario]]*Tabla1[[#This Row],[Cantidad de Insumos]],)</f>
        <v>30003</v>
      </c>
      <c r="O26" s="429" t="str">
        <f>IFERROR(VLOOKUP(Tabla1[[#This Row],[Descripción]],[2]Detalles!$C$2:$F$520,4,),"")</f>
        <v>2.3.1.1.01</v>
      </c>
      <c r="P26" s="430"/>
      <c r="R26" s="431" t="str">
        <f>IFERROR(VLOOKUP(Tabla1[[#This Row],[Insumos]],[2]Insumos2!$C$5:$D$48,2,),"")</f>
        <v>lsAlimentosyBebidas</v>
      </c>
    </row>
    <row r="27" spans="2:18" ht="12.75">
      <c r="B27" s="421" t="str">
        <f>IF(Tabla1[[#This Row],[Código_Actividad]]="","",CONCATENATE(Tabla1[[#This Row],[POA]],".",Tabla1[[#This Row],[SRS]],".",Tabla1[[#This Row],[AREA]],".",Tabla1[[#This Row],[TIPO]]))</f>
        <v/>
      </c>
      <c r="C27" s="421" t="s">
        <v>506</v>
      </c>
      <c r="D27" s="421" t="s">
        <v>506</v>
      </c>
      <c r="E27" s="421" t="s">
        <v>506</v>
      </c>
      <c r="F27" s="421" t="s">
        <v>506</v>
      </c>
      <c r="G27" s="422"/>
      <c r="H27" s="432" t="str">
        <f>IFERROR(VLOOKUP(Tabla1[[#This Row],[Código_Actividad]],[2]PPNE2!C28:D167,2,),"")</f>
        <v/>
      </c>
      <c r="I27" s="424"/>
      <c r="J27" s="425"/>
      <c r="K27" s="433" t="str">
        <f>IFERROR(VLOOKUP(Tabla1[[#This Row],[Descripción]],[2]Detalles!$C$2:$F$520,2,),"")</f>
        <v/>
      </c>
      <c r="L27" s="422"/>
      <c r="M27" s="427" t="str">
        <f>IFERROR(VLOOKUP(Tabla1[[#This Row],[Descripción]],[2]Detalles!$C$2:$F$520,3,),"")</f>
        <v/>
      </c>
      <c r="N27" s="428">
        <f>IFERROR(+Tabla1[[#This Row],[Precio Unitario]]*Tabla1[[#This Row],[Cantidad de Insumos]],)</f>
        <v>0</v>
      </c>
      <c r="O27" s="429" t="str">
        <f>IFERROR(VLOOKUP(Tabla1[[#This Row],[Descripción]],[2]Detalles!$C$2:$F$520,4,),"")</f>
        <v/>
      </c>
      <c r="P27" s="430"/>
      <c r="R27" s="431" t="str">
        <f>IFERROR(VLOOKUP(Tabla1[[#This Row],[Insumos]],[2]Insumos2!$C$5:$D$48,2,),"")</f>
        <v/>
      </c>
    </row>
    <row r="28" spans="2:18" ht="12.75">
      <c r="B28" s="421" t="str">
        <f>IF(Tabla1[[#This Row],[Código_Actividad]]="","",CONCATENATE(Tabla1[[#This Row],[POA]],".",Tabla1[[#This Row],[SRS]],".",Tabla1[[#This Row],[AREA]],".",Tabla1[[#This Row],[TIPO]]))</f>
        <v/>
      </c>
      <c r="C28" s="421" t="s">
        <v>506</v>
      </c>
      <c r="D28" s="421" t="s">
        <v>506</v>
      </c>
      <c r="E28" s="421" t="s">
        <v>506</v>
      </c>
      <c r="F28" s="421" t="s">
        <v>506</v>
      </c>
      <c r="G28" s="422"/>
      <c r="H28" s="432" t="str">
        <f>IFERROR(VLOOKUP(Tabla1[[#This Row],[Código_Actividad]],[2]PPNE2!C29:D168,2,),"")</f>
        <v/>
      </c>
      <c r="I28" s="424"/>
      <c r="J28" s="425"/>
      <c r="K28" s="433" t="str">
        <f>IFERROR(VLOOKUP(Tabla1[[#This Row],[Descripción]],[2]Detalles!$C$2:$F$520,2,),"")</f>
        <v/>
      </c>
      <c r="L28" s="422"/>
      <c r="M28" s="427" t="str">
        <f>IFERROR(VLOOKUP(Tabla1[[#This Row],[Descripción]],[2]Detalles!$C$2:$F$520,3,),"")</f>
        <v/>
      </c>
      <c r="N28" s="428">
        <f>IFERROR(+Tabla1[[#This Row],[Precio Unitario]]*Tabla1[[#This Row],[Cantidad de Insumos]],)</f>
        <v>0</v>
      </c>
      <c r="O28" s="429" t="str">
        <f>IFERROR(VLOOKUP(Tabla1[[#This Row],[Descripción]],[2]Detalles!$C$2:$F$520,4,),"")</f>
        <v/>
      </c>
      <c r="P28" s="430"/>
      <c r="R28" s="431" t="str">
        <f>IFERROR(VLOOKUP(Tabla1[[#This Row],[Insumos]],[2]Insumos2!$C$5:$D$48,2,),"")</f>
        <v/>
      </c>
    </row>
    <row r="29" spans="2:18" ht="12.75">
      <c r="B29" s="421" t="str">
        <f>IF(Tabla1[[#This Row],[Código_Actividad]]="","",CONCATENATE(Tabla1[[#This Row],[POA]],".",Tabla1[[#This Row],[SRS]],".",Tabla1[[#This Row],[AREA]],".",Tabla1[[#This Row],[TIPO]]))</f>
        <v/>
      </c>
      <c r="C29" s="421" t="s">
        <v>506</v>
      </c>
      <c r="D29" s="421" t="s">
        <v>506</v>
      </c>
      <c r="E29" s="421" t="s">
        <v>506</v>
      </c>
      <c r="F29" s="421" t="s">
        <v>506</v>
      </c>
      <c r="G29" s="422"/>
      <c r="H29" s="432" t="str">
        <f>IFERROR(VLOOKUP(Tabla1[[#This Row],[Código_Actividad]],[2]PPNE2!C30:D169,2,),"")</f>
        <v/>
      </c>
      <c r="I29" s="424"/>
      <c r="J29" s="425"/>
      <c r="K29" s="433" t="str">
        <f>IFERROR(VLOOKUP(Tabla1[[#This Row],[Descripción]],[2]Detalles!$C$2:$F$520,2,),"")</f>
        <v/>
      </c>
      <c r="L29" s="422"/>
      <c r="M29" s="427" t="str">
        <f>IFERROR(VLOOKUP(Tabla1[[#This Row],[Descripción]],[2]Detalles!$C$2:$F$520,3,),"")</f>
        <v/>
      </c>
      <c r="N29" s="428">
        <f>IFERROR(+Tabla1[[#This Row],[Precio Unitario]]*Tabla1[[#This Row],[Cantidad de Insumos]],)</f>
        <v>0</v>
      </c>
      <c r="O29" s="429" t="str">
        <f>IFERROR(VLOOKUP(Tabla1[[#This Row],[Descripción]],[2]Detalles!$C$2:$F$520,4,),"")</f>
        <v/>
      </c>
      <c r="P29" s="430"/>
      <c r="R29" s="431" t="str">
        <f>IFERROR(VLOOKUP(Tabla1[[#This Row],[Insumos]],[2]Insumos2!$C$5:$D$48,2,),"")</f>
        <v/>
      </c>
    </row>
    <row r="30" spans="2:18" ht="12.75">
      <c r="B30" s="421" t="str">
        <f>IF(Tabla1[[#This Row],[Código_Actividad]]="","",CONCATENATE(Tabla1[[#This Row],[POA]],".",Tabla1[[#This Row],[SRS]],".",Tabla1[[#This Row],[AREA]],".",Tabla1[[#This Row],[TIPO]]))</f>
        <v/>
      </c>
      <c r="C30" s="421" t="s">
        <v>506</v>
      </c>
      <c r="D30" s="421" t="s">
        <v>506</v>
      </c>
      <c r="E30" s="421" t="s">
        <v>506</v>
      </c>
      <c r="F30" s="421" t="s">
        <v>506</v>
      </c>
      <c r="G30" s="422"/>
      <c r="H30" s="432" t="str">
        <f>IFERROR(VLOOKUP(Tabla1[[#This Row],[Código_Actividad]],[2]PPNE2!C31:D170,2,),"")</f>
        <v/>
      </c>
      <c r="I30" s="424"/>
      <c r="J30" s="425"/>
      <c r="K30" s="433" t="str">
        <f>IFERROR(VLOOKUP(Tabla1[[#This Row],[Descripción]],[2]Detalles!$C$2:$F$520,2,),"")</f>
        <v/>
      </c>
      <c r="L30" s="422"/>
      <c r="M30" s="427" t="str">
        <f>IFERROR(VLOOKUP(Tabla1[[#This Row],[Descripción]],[2]Detalles!$C$2:$F$520,3,),"")</f>
        <v/>
      </c>
      <c r="N30" s="428">
        <f>IFERROR(+Tabla1[[#This Row],[Precio Unitario]]*Tabla1[[#This Row],[Cantidad de Insumos]],)</f>
        <v>0</v>
      </c>
      <c r="O30" s="429" t="str">
        <f>IFERROR(VLOOKUP(Tabla1[[#This Row],[Descripción]],[2]Detalles!$C$2:$F$520,4,),"")</f>
        <v/>
      </c>
      <c r="P30" s="430"/>
      <c r="R30" s="431" t="str">
        <f>IFERROR(VLOOKUP(Tabla1[[#This Row],[Insumos]],[2]Insumos2!$C$5:$D$48,2,),"")</f>
        <v/>
      </c>
    </row>
    <row r="31" spans="2:18" ht="12.75">
      <c r="B31" s="421" t="str">
        <f>IF(Tabla1[[#This Row],[Código_Actividad]]="","",CONCATENATE(Tabla1[[#This Row],[POA]],".",Tabla1[[#This Row],[SRS]],".",Tabla1[[#This Row],[AREA]],".",Tabla1[[#This Row],[TIPO]]))</f>
        <v/>
      </c>
      <c r="C31" s="421" t="s">
        <v>506</v>
      </c>
      <c r="D31" s="421" t="s">
        <v>506</v>
      </c>
      <c r="E31" s="421" t="s">
        <v>506</v>
      </c>
      <c r="F31" s="421" t="s">
        <v>506</v>
      </c>
      <c r="G31" s="422"/>
      <c r="H31" s="432" t="str">
        <f>IFERROR(VLOOKUP(Tabla1[[#This Row],[Código_Actividad]],[2]PPNE2!C32:D171,2,),"")</f>
        <v/>
      </c>
      <c r="I31" s="424"/>
      <c r="J31" s="425"/>
      <c r="K31" s="433" t="str">
        <f>IFERROR(VLOOKUP(Tabla1[[#This Row],[Descripción]],[2]Detalles!$C$2:$F$520,2,),"")</f>
        <v/>
      </c>
      <c r="L31" s="422"/>
      <c r="M31" s="427" t="str">
        <f>IFERROR(VLOOKUP(Tabla1[[#This Row],[Descripción]],[2]Detalles!$C$2:$F$520,3,),"")</f>
        <v/>
      </c>
      <c r="N31" s="428">
        <f>IFERROR(+Tabla1[[#This Row],[Precio Unitario]]*Tabla1[[#This Row],[Cantidad de Insumos]],)</f>
        <v>0</v>
      </c>
      <c r="O31" s="429" t="str">
        <f>IFERROR(VLOOKUP(Tabla1[[#This Row],[Descripción]],[2]Detalles!$C$2:$F$520,4,),"")</f>
        <v/>
      </c>
      <c r="P31" s="430"/>
      <c r="R31" s="431" t="str">
        <f>IFERROR(VLOOKUP(Tabla1[[#This Row],[Insumos]],[2]Insumos2!$C$5:$D$48,2,),"")</f>
        <v/>
      </c>
    </row>
    <row r="32" spans="2:18" ht="12.75">
      <c r="B32" s="421" t="str">
        <f>IF(Tabla1[[#This Row],[Código_Actividad]]="","",CONCATENATE(Tabla1[[#This Row],[POA]],".",Tabla1[[#This Row],[SRS]],".",Tabla1[[#This Row],[AREA]],".",Tabla1[[#This Row],[TIPO]]))</f>
        <v/>
      </c>
      <c r="C32" s="421" t="s">
        <v>506</v>
      </c>
      <c r="D32" s="421" t="s">
        <v>506</v>
      </c>
      <c r="E32" s="421" t="s">
        <v>506</v>
      </c>
      <c r="F32" s="421" t="s">
        <v>506</v>
      </c>
      <c r="G32" s="422"/>
      <c r="H32" s="432" t="str">
        <f>IFERROR(VLOOKUP(Tabla1[[#This Row],[Código_Actividad]],[2]PPNE2!C33:D172,2,),"")</f>
        <v/>
      </c>
      <c r="I32" s="424"/>
      <c r="J32" s="425"/>
      <c r="K32" s="433" t="str">
        <f>IFERROR(VLOOKUP(Tabla1[[#This Row],[Descripción]],[2]Detalles!$C$2:$F$520,2,),"")</f>
        <v/>
      </c>
      <c r="L32" s="422"/>
      <c r="M32" s="427" t="str">
        <f>IFERROR(VLOOKUP(Tabla1[[#This Row],[Descripción]],[2]Detalles!$C$2:$F$520,3,),"")</f>
        <v/>
      </c>
      <c r="N32" s="428">
        <f>IFERROR(+Tabla1[[#This Row],[Precio Unitario]]*Tabla1[[#This Row],[Cantidad de Insumos]],)</f>
        <v>0</v>
      </c>
      <c r="O32" s="429" t="str">
        <f>IFERROR(VLOOKUP(Tabla1[[#This Row],[Descripción]],[2]Detalles!$C$2:$F$520,4,),"")</f>
        <v/>
      </c>
      <c r="P32" s="430"/>
      <c r="R32" s="431" t="str">
        <f>IFERROR(VLOOKUP(Tabla1[[#This Row],[Insumos]],[2]Insumos2!$C$5:$D$48,2,),"")</f>
        <v/>
      </c>
    </row>
    <row r="33" spans="2:18" ht="12.75">
      <c r="B33" s="421" t="str">
        <f>IF(Tabla1[[#This Row],[Código_Actividad]]="","",CONCATENATE(Tabla1[[#This Row],[POA]],".",Tabla1[[#This Row],[SRS]],".",Tabla1[[#This Row],[AREA]],".",Tabla1[[#This Row],[TIPO]]))</f>
        <v/>
      </c>
      <c r="C33" s="421" t="s">
        <v>506</v>
      </c>
      <c r="D33" s="421" t="s">
        <v>506</v>
      </c>
      <c r="E33" s="421" t="s">
        <v>506</v>
      </c>
      <c r="F33" s="421" t="s">
        <v>506</v>
      </c>
      <c r="G33" s="422"/>
      <c r="H33" s="432" t="str">
        <f>IFERROR(VLOOKUP(Tabla1[[#This Row],[Código_Actividad]],[2]PPNE2!C34:D173,2,),"")</f>
        <v/>
      </c>
      <c r="I33" s="424"/>
      <c r="J33" s="425"/>
      <c r="K33" s="433" t="str">
        <f>IFERROR(VLOOKUP(Tabla1[[#This Row],[Descripción]],[2]Detalles!$C$2:$F$520,2,),"")</f>
        <v/>
      </c>
      <c r="L33" s="422"/>
      <c r="M33" s="427" t="str">
        <f>IFERROR(VLOOKUP(Tabla1[[#This Row],[Descripción]],[2]Detalles!$C$2:$F$520,3,),"")</f>
        <v/>
      </c>
      <c r="N33" s="428">
        <f>IFERROR(+Tabla1[[#This Row],[Precio Unitario]]*Tabla1[[#This Row],[Cantidad de Insumos]],)</f>
        <v>0</v>
      </c>
      <c r="O33" s="429" t="str">
        <f>IFERROR(VLOOKUP(Tabla1[[#This Row],[Descripción]],[2]Detalles!$C$2:$F$520,4,),"")</f>
        <v/>
      </c>
      <c r="P33" s="430"/>
      <c r="R33" s="431" t="str">
        <f>IFERROR(VLOOKUP(Tabla1[[#This Row],[Insumos]],[2]Insumos2!$C$5:$D$48,2,),"")</f>
        <v/>
      </c>
    </row>
    <row r="34" spans="2:18" ht="12.75">
      <c r="B34" s="421" t="str">
        <f>IF(Tabla1[[#This Row],[Código_Actividad]]="","",CONCATENATE(Tabla1[[#This Row],[POA]],".",Tabla1[[#This Row],[SRS]],".",Tabla1[[#This Row],[AREA]],".",Tabla1[[#This Row],[TIPO]]))</f>
        <v/>
      </c>
      <c r="C34" s="421" t="s">
        <v>506</v>
      </c>
      <c r="D34" s="421" t="s">
        <v>506</v>
      </c>
      <c r="E34" s="421" t="s">
        <v>506</v>
      </c>
      <c r="F34" s="421" t="s">
        <v>506</v>
      </c>
      <c r="G34" s="422"/>
      <c r="H34" s="432" t="str">
        <f>IFERROR(VLOOKUP(Tabla1[[#This Row],[Código_Actividad]],[2]PPNE2!C35:D174,2,),"")</f>
        <v/>
      </c>
      <c r="I34" s="424"/>
      <c r="J34" s="425"/>
      <c r="K34" s="433" t="str">
        <f>IFERROR(VLOOKUP(Tabla1[[#This Row],[Descripción]],[2]Detalles!$C$2:$F$520,2,),"")</f>
        <v/>
      </c>
      <c r="L34" s="422"/>
      <c r="M34" s="427" t="str">
        <f>IFERROR(VLOOKUP(Tabla1[[#This Row],[Descripción]],[2]Detalles!$C$2:$F$520,3,),"")</f>
        <v/>
      </c>
      <c r="N34" s="428">
        <f>IFERROR(+Tabla1[[#This Row],[Precio Unitario]]*Tabla1[[#This Row],[Cantidad de Insumos]],)</f>
        <v>0</v>
      </c>
      <c r="O34" s="429" t="str">
        <f>IFERROR(VLOOKUP(Tabla1[[#This Row],[Descripción]],[2]Detalles!$C$2:$F$520,4,),"")</f>
        <v/>
      </c>
      <c r="P34" s="430"/>
      <c r="R34" s="431" t="str">
        <f>IFERROR(VLOOKUP(Tabla1[[#This Row],[Insumos]],[2]Insumos2!$C$5:$D$48,2,),"")</f>
        <v/>
      </c>
    </row>
    <row r="35" spans="2:18" ht="12.75">
      <c r="B35" s="421" t="str">
        <f>IF(Tabla1[[#This Row],[Código_Actividad]]="","",CONCATENATE(Tabla1[[#This Row],[POA]],".",Tabla1[[#This Row],[SRS]],".",Tabla1[[#This Row],[AREA]],".",Tabla1[[#This Row],[TIPO]]))</f>
        <v/>
      </c>
      <c r="C35" s="421" t="s">
        <v>506</v>
      </c>
      <c r="D35" s="421" t="s">
        <v>506</v>
      </c>
      <c r="E35" s="421" t="s">
        <v>506</v>
      </c>
      <c r="F35" s="421" t="s">
        <v>506</v>
      </c>
      <c r="G35" s="422"/>
      <c r="H35" s="432" t="str">
        <f>IFERROR(VLOOKUP(Tabla1[[#This Row],[Código_Actividad]],[2]PPNE2!C36:D175,2,),"")</f>
        <v/>
      </c>
      <c r="I35" s="424"/>
      <c r="J35" s="425"/>
      <c r="K35" s="433" t="str">
        <f>IFERROR(VLOOKUP(Tabla1[[#This Row],[Descripción]],[2]Detalles!$C$2:$F$520,2,),"")</f>
        <v/>
      </c>
      <c r="L35" s="422"/>
      <c r="M35" s="427" t="str">
        <f>IFERROR(VLOOKUP(Tabla1[[#This Row],[Descripción]],[2]Detalles!$C$2:$F$520,3,),"")</f>
        <v/>
      </c>
      <c r="N35" s="428">
        <f>IFERROR(+Tabla1[[#This Row],[Precio Unitario]]*Tabla1[[#This Row],[Cantidad de Insumos]],)</f>
        <v>0</v>
      </c>
      <c r="O35" s="429" t="str">
        <f>IFERROR(VLOOKUP(Tabla1[[#This Row],[Descripción]],[2]Detalles!$C$2:$F$520,4,),"")</f>
        <v/>
      </c>
      <c r="P35" s="430"/>
      <c r="R35" s="431" t="str">
        <f>IFERROR(VLOOKUP(Tabla1[[#This Row],[Insumos]],[2]Insumos2!$C$5:$D$48,2,),"")</f>
        <v/>
      </c>
    </row>
    <row r="36" spans="2:18" ht="12.75">
      <c r="B36" s="421" t="str">
        <f>IF(Tabla1[[#This Row],[Código_Actividad]]="","",CONCATENATE(Tabla1[[#This Row],[POA]],".",Tabla1[[#This Row],[SRS]],".",Tabla1[[#This Row],[AREA]],".",Tabla1[[#This Row],[TIPO]]))</f>
        <v/>
      </c>
      <c r="C36" s="421" t="s">
        <v>506</v>
      </c>
      <c r="D36" s="421" t="s">
        <v>506</v>
      </c>
      <c r="E36" s="421" t="s">
        <v>506</v>
      </c>
      <c r="F36" s="421" t="s">
        <v>506</v>
      </c>
      <c r="G36" s="422"/>
      <c r="H36" s="432" t="str">
        <f>IFERROR(VLOOKUP(Tabla1[[#This Row],[Código_Actividad]],[2]PPNE2!C37:D176,2,),"")</f>
        <v/>
      </c>
      <c r="I36" s="424"/>
      <c r="J36" s="425"/>
      <c r="K36" s="433" t="str">
        <f>IFERROR(VLOOKUP(Tabla1[[#This Row],[Descripción]],[2]Detalles!$C$2:$F$520,2,),"")</f>
        <v/>
      </c>
      <c r="L36" s="422"/>
      <c r="M36" s="427" t="str">
        <f>IFERROR(VLOOKUP(Tabla1[[#This Row],[Descripción]],[2]Detalles!$C$2:$F$520,3,),"")</f>
        <v/>
      </c>
      <c r="N36" s="428">
        <f>IFERROR(+Tabla1[[#This Row],[Precio Unitario]]*Tabla1[[#This Row],[Cantidad de Insumos]],)</f>
        <v>0</v>
      </c>
      <c r="O36" s="429" t="str">
        <f>IFERROR(VLOOKUP(Tabla1[[#This Row],[Descripción]],[2]Detalles!$C$2:$F$520,4,),"")</f>
        <v/>
      </c>
      <c r="P36" s="430"/>
      <c r="R36" s="431" t="str">
        <f>IFERROR(VLOOKUP(Tabla1[[#This Row],[Insumos]],[2]Insumos2!$C$5:$D$48,2,),"")</f>
        <v/>
      </c>
    </row>
    <row r="37" spans="2:18" ht="12.75">
      <c r="B37" s="421" t="str">
        <f>IF(Tabla1[[#This Row],[Código_Actividad]]="","",CONCATENATE(Tabla1[[#This Row],[POA]],".",Tabla1[[#This Row],[SRS]],".",Tabla1[[#This Row],[AREA]],".",Tabla1[[#This Row],[TIPO]]))</f>
        <v/>
      </c>
      <c r="C37" s="421" t="s">
        <v>506</v>
      </c>
      <c r="D37" s="421" t="s">
        <v>506</v>
      </c>
      <c r="E37" s="421" t="s">
        <v>506</v>
      </c>
      <c r="F37" s="421" t="s">
        <v>506</v>
      </c>
      <c r="G37" s="422"/>
      <c r="H37" s="432" t="str">
        <f>IFERROR(VLOOKUP(Tabla1[[#This Row],[Código_Actividad]],[2]PPNE2!C38:D177,2,),"")</f>
        <v/>
      </c>
      <c r="I37" s="424"/>
      <c r="J37" s="425"/>
      <c r="K37" s="433" t="str">
        <f>IFERROR(VLOOKUP(Tabla1[[#This Row],[Descripción]],[2]Detalles!$C$2:$F$520,2,),"")</f>
        <v/>
      </c>
      <c r="L37" s="422"/>
      <c r="M37" s="427" t="str">
        <f>IFERROR(VLOOKUP(Tabla1[[#This Row],[Descripción]],[2]Detalles!$C$2:$F$520,3,),"")</f>
        <v/>
      </c>
      <c r="N37" s="428">
        <f>IFERROR(+Tabla1[[#This Row],[Precio Unitario]]*Tabla1[[#This Row],[Cantidad de Insumos]],)</f>
        <v>0</v>
      </c>
      <c r="O37" s="429" t="str">
        <f>IFERROR(VLOOKUP(Tabla1[[#This Row],[Descripción]],[2]Detalles!$C$2:$F$520,4,),"")</f>
        <v/>
      </c>
      <c r="P37" s="430"/>
      <c r="R37" s="431" t="str">
        <f>IFERROR(VLOOKUP(Tabla1[[#This Row],[Insumos]],[2]Insumos2!$C$5:$D$48,2,),"")</f>
        <v/>
      </c>
    </row>
    <row r="38" spans="2:18" ht="12.75">
      <c r="B38" s="421" t="str">
        <f>IF(Tabla1[[#This Row],[Código_Actividad]]="","",CONCATENATE(Tabla1[[#This Row],[POA]],".",Tabla1[[#This Row],[SRS]],".",Tabla1[[#This Row],[AREA]],".",Tabla1[[#This Row],[TIPO]]))</f>
        <v/>
      </c>
      <c r="C38" s="421" t="s">
        <v>506</v>
      </c>
      <c r="D38" s="421" t="s">
        <v>506</v>
      </c>
      <c r="E38" s="421" t="s">
        <v>506</v>
      </c>
      <c r="F38" s="421" t="s">
        <v>506</v>
      </c>
      <c r="G38" s="422"/>
      <c r="H38" s="432" t="str">
        <f>IFERROR(VLOOKUP(Tabla1[[#This Row],[Código_Actividad]],[2]PPNE2!C39:D178,2,),"")</f>
        <v/>
      </c>
      <c r="I38" s="424"/>
      <c r="J38" s="425"/>
      <c r="K38" s="433" t="str">
        <f>IFERROR(VLOOKUP(Tabla1[[#This Row],[Descripción]],[2]Detalles!$C$2:$F$520,2,),"")</f>
        <v/>
      </c>
      <c r="L38" s="422"/>
      <c r="M38" s="427" t="str">
        <f>IFERROR(VLOOKUP(Tabla1[[#This Row],[Descripción]],[2]Detalles!$C$2:$F$520,3,),"")</f>
        <v/>
      </c>
      <c r="N38" s="428">
        <f>IFERROR(+Tabla1[[#This Row],[Precio Unitario]]*Tabla1[[#This Row],[Cantidad de Insumos]],)</f>
        <v>0</v>
      </c>
      <c r="O38" s="429" t="str">
        <f>IFERROR(VLOOKUP(Tabla1[[#This Row],[Descripción]],[2]Detalles!$C$2:$F$520,4,),"")</f>
        <v/>
      </c>
      <c r="P38" s="430"/>
      <c r="R38" s="431" t="str">
        <f>IFERROR(VLOOKUP(Tabla1[[#This Row],[Insumos]],[2]Insumos2!$C$5:$D$48,2,),"")</f>
        <v/>
      </c>
    </row>
    <row r="39" spans="2:18" ht="12.75">
      <c r="B39" s="421" t="str">
        <f>IF(Tabla1[[#This Row],[Código_Actividad]]="","",CONCATENATE(Tabla1[[#This Row],[POA]],".",Tabla1[[#This Row],[SRS]],".",Tabla1[[#This Row],[AREA]],".",Tabla1[[#This Row],[TIPO]]))</f>
        <v/>
      </c>
      <c r="C39" s="421" t="s">
        <v>506</v>
      </c>
      <c r="D39" s="421" t="s">
        <v>506</v>
      </c>
      <c r="E39" s="421" t="s">
        <v>506</v>
      </c>
      <c r="F39" s="421" t="s">
        <v>506</v>
      </c>
      <c r="G39" s="422"/>
      <c r="H39" s="432" t="str">
        <f>IFERROR(VLOOKUP(Tabla1[[#This Row],[Código_Actividad]],[2]PPNE2!C40:D179,2,),"")</f>
        <v/>
      </c>
      <c r="I39" s="424"/>
      <c r="J39" s="425"/>
      <c r="K39" s="433" t="str">
        <f>IFERROR(VLOOKUP(Tabla1[[#This Row],[Descripción]],[2]Detalles!$C$2:$F$520,2,),"")</f>
        <v/>
      </c>
      <c r="L39" s="422"/>
      <c r="M39" s="427" t="str">
        <f>IFERROR(VLOOKUP(Tabla1[[#This Row],[Descripción]],[2]Detalles!$C$2:$F$520,3,),"")</f>
        <v/>
      </c>
      <c r="N39" s="428">
        <f>IFERROR(+Tabla1[[#This Row],[Precio Unitario]]*Tabla1[[#This Row],[Cantidad de Insumos]],)</f>
        <v>0</v>
      </c>
      <c r="O39" s="429" t="str">
        <f>IFERROR(VLOOKUP(Tabla1[[#This Row],[Descripción]],[2]Detalles!$C$2:$F$520,4,),"")</f>
        <v/>
      </c>
      <c r="P39" s="430"/>
      <c r="R39" s="431" t="str">
        <f>IFERROR(VLOOKUP(Tabla1[[#This Row],[Insumos]],[2]Insumos2!$C$5:$D$48,2,),"")</f>
        <v/>
      </c>
    </row>
    <row r="40" spans="2:18" ht="12.75">
      <c r="B40" s="421" t="str">
        <f>IF(Tabla1[[#This Row],[Código_Actividad]]="","",CONCATENATE(Tabla1[[#This Row],[POA]],".",Tabla1[[#This Row],[SRS]],".",Tabla1[[#This Row],[AREA]],".",Tabla1[[#This Row],[TIPO]]))</f>
        <v/>
      </c>
      <c r="C40" s="421" t="s">
        <v>506</v>
      </c>
      <c r="D40" s="421" t="s">
        <v>506</v>
      </c>
      <c r="E40" s="421" t="s">
        <v>506</v>
      </c>
      <c r="F40" s="421" t="s">
        <v>506</v>
      </c>
      <c r="G40" s="422"/>
      <c r="H40" s="432" t="str">
        <f>IFERROR(VLOOKUP(Tabla1[[#This Row],[Código_Actividad]],[2]PPNE2!C41:D180,2,),"")</f>
        <v/>
      </c>
      <c r="I40" s="424"/>
      <c r="J40" s="425"/>
      <c r="K40" s="433" t="str">
        <f>IFERROR(VLOOKUP(Tabla1[[#This Row],[Descripción]],[2]Detalles!$C$2:$F$520,2,),"")</f>
        <v/>
      </c>
      <c r="L40" s="422"/>
      <c r="M40" s="427" t="str">
        <f>IFERROR(VLOOKUP(Tabla1[[#This Row],[Descripción]],[2]Detalles!$C$2:$F$520,3,),"")</f>
        <v/>
      </c>
      <c r="N40" s="428">
        <f>IFERROR(+Tabla1[[#This Row],[Precio Unitario]]*Tabla1[[#This Row],[Cantidad de Insumos]],)</f>
        <v>0</v>
      </c>
      <c r="O40" s="429" t="str">
        <f>IFERROR(VLOOKUP(Tabla1[[#This Row],[Descripción]],[2]Detalles!$C$2:$F$520,4,),"")</f>
        <v/>
      </c>
      <c r="P40" s="430"/>
      <c r="R40" s="431" t="str">
        <f>IFERROR(VLOOKUP(Tabla1[[#This Row],[Insumos]],[2]Insumos2!$C$5:$D$48,2,),"")</f>
        <v/>
      </c>
    </row>
    <row r="41" spans="2:18" ht="12.75">
      <c r="B41" s="421" t="str">
        <f>IF(Tabla1[[#This Row],[Código_Actividad]]="","",CONCATENATE(Tabla1[[#This Row],[POA]],".",Tabla1[[#This Row],[SRS]],".",Tabla1[[#This Row],[AREA]],".",Tabla1[[#This Row],[TIPO]]))</f>
        <v/>
      </c>
      <c r="C41" s="421" t="s">
        <v>506</v>
      </c>
      <c r="D41" s="421" t="s">
        <v>506</v>
      </c>
      <c r="E41" s="421" t="s">
        <v>506</v>
      </c>
      <c r="F41" s="421" t="s">
        <v>506</v>
      </c>
      <c r="G41" s="422"/>
      <c r="H41" s="432" t="str">
        <f>IFERROR(VLOOKUP(Tabla1[[#This Row],[Código_Actividad]],[2]PPNE2!C42:D181,2,),"")</f>
        <v/>
      </c>
      <c r="I41" s="424"/>
      <c r="J41" s="425"/>
      <c r="K41" s="433" t="str">
        <f>IFERROR(VLOOKUP(Tabla1[[#This Row],[Descripción]],[2]Detalles!$C$2:$F$520,2,),"")</f>
        <v/>
      </c>
      <c r="L41" s="422"/>
      <c r="M41" s="427" t="str">
        <f>IFERROR(VLOOKUP(Tabla1[[#This Row],[Descripción]],[2]Detalles!$C$2:$F$520,3,),"")</f>
        <v/>
      </c>
      <c r="N41" s="428">
        <f>IFERROR(+Tabla1[[#This Row],[Precio Unitario]]*Tabla1[[#This Row],[Cantidad de Insumos]],)</f>
        <v>0</v>
      </c>
      <c r="O41" s="429" t="str">
        <f>IFERROR(VLOOKUP(Tabla1[[#This Row],[Descripción]],[2]Detalles!$C$2:$F$520,4,),"")</f>
        <v/>
      </c>
      <c r="P41" s="430"/>
      <c r="R41" s="431" t="str">
        <f>IFERROR(VLOOKUP(Tabla1[[#This Row],[Insumos]],[2]Insumos2!$C$5:$D$48,2,),"")</f>
        <v/>
      </c>
    </row>
    <row r="42" spans="2:18" ht="12.75">
      <c r="B42" s="421" t="str">
        <f>IF(Tabla1[[#This Row],[Código_Actividad]]="","",CONCATENATE(Tabla1[[#This Row],[POA]],".",Tabla1[[#This Row],[SRS]],".",Tabla1[[#This Row],[AREA]],".",Tabla1[[#This Row],[TIPO]]))</f>
        <v/>
      </c>
      <c r="C42" s="421" t="s">
        <v>506</v>
      </c>
      <c r="D42" s="421" t="s">
        <v>506</v>
      </c>
      <c r="E42" s="421" t="s">
        <v>506</v>
      </c>
      <c r="F42" s="421" t="s">
        <v>506</v>
      </c>
      <c r="G42" s="422"/>
      <c r="H42" s="432" t="str">
        <f>IFERROR(VLOOKUP(Tabla1[[#This Row],[Código_Actividad]],[2]PPNE2!C43:D182,2,),"")</f>
        <v/>
      </c>
      <c r="I42" s="424"/>
      <c r="J42" s="425"/>
      <c r="K42" s="433" t="str">
        <f>IFERROR(VLOOKUP(Tabla1[[#This Row],[Descripción]],[2]Detalles!$C$2:$F$520,2,),"")</f>
        <v/>
      </c>
      <c r="L42" s="422"/>
      <c r="M42" s="427" t="str">
        <f>IFERROR(VLOOKUP(Tabla1[[#This Row],[Descripción]],[2]Detalles!$C$2:$F$520,3,),"")</f>
        <v/>
      </c>
      <c r="N42" s="428">
        <f>IFERROR(+Tabla1[[#This Row],[Precio Unitario]]*Tabla1[[#This Row],[Cantidad de Insumos]],)</f>
        <v>0</v>
      </c>
      <c r="O42" s="429" t="str">
        <f>IFERROR(VLOOKUP(Tabla1[[#This Row],[Descripción]],[2]Detalles!$C$2:$F$520,4,),"")</f>
        <v/>
      </c>
      <c r="P42" s="430"/>
      <c r="R42" s="431" t="str">
        <f>IFERROR(VLOOKUP(Tabla1[[#This Row],[Insumos]],[2]Insumos2!$C$5:$D$48,2,),"")</f>
        <v/>
      </c>
    </row>
    <row r="43" spans="2:18" ht="12.75">
      <c r="B43" s="421" t="str">
        <f>IF(Tabla1[[#This Row],[Código_Actividad]]="","",CONCATENATE(Tabla1[[#This Row],[POA]],".",Tabla1[[#This Row],[SRS]],".",Tabla1[[#This Row],[AREA]],".",Tabla1[[#This Row],[TIPO]]))</f>
        <v/>
      </c>
      <c r="C43" s="421" t="s">
        <v>506</v>
      </c>
      <c r="D43" s="421" t="s">
        <v>506</v>
      </c>
      <c r="E43" s="421" t="s">
        <v>506</v>
      </c>
      <c r="F43" s="421" t="s">
        <v>506</v>
      </c>
      <c r="G43" s="422"/>
      <c r="H43" s="432" t="str">
        <f>IFERROR(VLOOKUP(Tabla1[[#This Row],[Código_Actividad]],[2]PPNE2!C44:D183,2,),"")</f>
        <v/>
      </c>
      <c r="I43" s="424"/>
      <c r="J43" s="425"/>
      <c r="K43" s="433" t="str">
        <f>IFERROR(VLOOKUP(Tabla1[[#This Row],[Descripción]],[2]Detalles!$C$2:$F$520,2,),"")</f>
        <v/>
      </c>
      <c r="L43" s="422"/>
      <c r="M43" s="427" t="str">
        <f>IFERROR(VLOOKUP(Tabla1[[#This Row],[Descripción]],[2]Detalles!$C$2:$F$520,3,),"")</f>
        <v/>
      </c>
      <c r="N43" s="428">
        <f>IFERROR(+Tabla1[[#This Row],[Precio Unitario]]*Tabla1[[#This Row],[Cantidad de Insumos]],)</f>
        <v>0</v>
      </c>
      <c r="O43" s="429" t="str">
        <f>IFERROR(VLOOKUP(Tabla1[[#This Row],[Descripción]],[2]Detalles!$C$2:$F$520,4,),"")</f>
        <v/>
      </c>
      <c r="P43" s="430"/>
      <c r="R43" s="431" t="str">
        <f>IFERROR(VLOOKUP(Tabla1[[#This Row],[Insumos]],[2]Insumos2!$C$5:$D$48,2,),"")</f>
        <v/>
      </c>
    </row>
    <row r="44" spans="2:18" ht="12.75">
      <c r="B44" s="421" t="str">
        <f>IF(Tabla1[[#This Row],[Código_Actividad]]="","",CONCATENATE(Tabla1[[#This Row],[POA]],".",Tabla1[[#This Row],[SRS]],".",Tabla1[[#This Row],[AREA]],".",Tabla1[[#This Row],[TIPO]]))</f>
        <v/>
      </c>
      <c r="C44" s="421" t="s">
        <v>506</v>
      </c>
      <c r="D44" s="421" t="s">
        <v>506</v>
      </c>
      <c r="E44" s="421" t="s">
        <v>506</v>
      </c>
      <c r="F44" s="421" t="s">
        <v>506</v>
      </c>
      <c r="G44" s="422"/>
      <c r="H44" s="432" t="str">
        <f>IFERROR(VLOOKUP(Tabla1[[#This Row],[Código_Actividad]],[2]PPNE2!C45:D184,2,),"")</f>
        <v/>
      </c>
      <c r="I44" s="424"/>
      <c r="J44" s="425"/>
      <c r="K44" s="433" t="str">
        <f>IFERROR(VLOOKUP(Tabla1[[#This Row],[Descripción]],[2]Detalles!$C$2:$F$520,2,),"")</f>
        <v/>
      </c>
      <c r="L44" s="422"/>
      <c r="M44" s="427" t="str">
        <f>IFERROR(VLOOKUP(Tabla1[[#This Row],[Descripción]],[2]Detalles!$C$2:$F$520,3,),"")</f>
        <v/>
      </c>
      <c r="N44" s="428">
        <f>IFERROR(+Tabla1[[#This Row],[Precio Unitario]]*Tabla1[[#This Row],[Cantidad de Insumos]],)</f>
        <v>0</v>
      </c>
      <c r="O44" s="429" t="str">
        <f>IFERROR(VLOOKUP(Tabla1[[#This Row],[Descripción]],[2]Detalles!$C$2:$F$520,4,),"")</f>
        <v/>
      </c>
      <c r="P44" s="430"/>
      <c r="R44" s="431" t="str">
        <f>IFERROR(VLOOKUP(Tabla1[[#This Row],[Insumos]],[2]Insumos2!$C$5:$D$48,2,),"")</f>
        <v/>
      </c>
    </row>
    <row r="45" spans="2:18" ht="12.75">
      <c r="B45" s="421" t="str">
        <f>IF(Tabla1[[#This Row],[Código_Actividad]]="","",CONCATENATE(Tabla1[[#This Row],[POA]],".",Tabla1[[#This Row],[SRS]],".",Tabla1[[#This Row],[AREA]],".",Tabla1[[#This Row],[TIPO]]))</f>
        <v/>
      </c>
      <c r="C45" s="421" t="s">
        <v>506</v>
      </c>
      <c r="D45" s="421" t="s">
        <v>506</v>
      </c>
      <c r="E45" s="421" t="s">
        <v>506</v>
      </c>
      <c r="F45" s="421" t="s">
        <v>506</v>
      </c>
      <c r="G45" s="422"/>
      <c r="H45" s="432" t="str">
        <f>IFERROR(VLOOKUP(Tabla1[[#This Row],[Código_Actividad]],[2]PPNE2!C46:D185,2,),"")</f>
        <v/>
      </c>
      <c r="I45" s="424"/>
      <c r="J45" s="425"/>
      <c r="K45" s="433" t="str">
        <f>IFERROR(VLOOKUP(Tabla1[[#This Row],[Descripción]],[2]Detalles!$C$2:$F$520,2,),"")</f>
        <v/>
      </c>
      <c r="L45" s="422"/>
      <c r="M45" s="427" t="str">
        <f>IFERROR(VLOOKUP(Tabla1[[#This Row],[Descripción]],[2]Detalles!$C$2:$F$520,3,),"")</f>
        <v/>
      </c>
      <c r="N45" s="428">
        <f>IFERROR(+Tabla1[[#This Row],[Precio Unitario]]*Tabla1[[#This Row],[Cantidad de Insumos]],)</f>
        <v>0</v>
      </c>
      <c r="O45" s="429" t="str">
        <f>IFERROR(VLOOKUP(Tabla1[[#This Row],[Descripción]],[2]Detalles!$C$2:$F$520,4,),"")</f>
        <v/>
      </c>
      <c r="P45" s="430"/>
      <c r="R45" s="431" t="str">
        <f>IFERROR(VLOOKUP(Tabla1[[#This Row],[Insumos]],[2]Insumos2!$C$5:$D$48,2,),"")</f>
        <v/>
      </c>
    </row>
    <row r="46" spans="2:18" ht="12.75">
      <c r="B46" s="421" t="str">
        <f>IF(Tabla1[[#This Row],[Código_Actividad]]="","",CONCATENATE(Tabla1[[#This Row],[POA]],".",Tabla1[[#This Row],[SRS]],".",Tabla1[[#This Row],[AREA]],".",Tabla1[[#This Row],[TIPO]]))</f>
        <v/>
      </c>
      <c r="C46" s="421" t="s">
        <v>506</v>
      </c>
      <c r="D46" s="421" t="s">
        <v>506</v>
      </c>
      <c r="E46" s="421" t="s">
        <v>506</v>
      </c>
      <c r="F46" s="421" t="s">
        <v>506</v>
      </c>
      <c r="G46" s="422"/>
      <c r="H46" s="432" t="str">
        <f>IFERROR(VLOOKUP(Tabla1[[#This Row],[Código_Actividad]],[2]PPNE2!C47:D186,2,),"")</f>
        <v/>
      </c>
      <c r="I46" s="424"/>
      <c r="J46" s="425"/>
      <c r="K46" s="433" t="str">
        <f>IFERROR(VLOOKUP(Tabla1[[#This Row],[Descripción]],[2]Detalles!$C$2:$F$520,2,),"")</f>
        <v/>
      </c>
      <c r="L46" s="422"/>
      <c r="M46" s="427" t="str">
        <f>IFERROR(VLOOKUP(Tabla1[[#This Row],[Descripción]],[2]Detalles!$C$2:$F$520,3,),"")</f>
        <v/>
      </c>
      <c r="N46" s="428">
        <f>IFERROR(+Tabla1[[#This Row],[Precio Unitario]]*Tabla1[[#This Row],[Cantidad de Insumos]],)</f>
        <v>0</v>
      </c>
      <c r="O46" s="429" t="str">
        <f>IFERROR(VLOOKUP(Tabla1[[#This Row],[Descripción]],[2]Detalles!$C$2:$F$520,4,),"")</f>
        <v/>
      </c>
      <c r="P46" s="430"/>
      <c r="R46" s="431" t="str">
        <f>IFERROR(VLOOKUP(Tabla1[[#This Row],[Insumos]],[2]Insumos2!$C$5:$D$48,2,),"")</f>
        <v/>
      </c>
    </row>
    <row r="47" spans="2:18" ht="12.75">
      <c r="B47" s="421" t="str">
        <f>IF(Tabla1[[#This Row],[Código_Actividad]]="","",CONCATENATE(Tabla1[[#This Row],[POA]],".",Tabla1[[#This Row],[SRS]],".",Tabla1[[#This Row],[AREA]],".",Tabla1[[#This Row],[TIPO]]))</f>
        <v/>
      </c>
      <c r="C47" s="421" t="s">
        <v>506</v>
      </c>
      <c r="D47" s="421" t="s">
        <v>506</v>
      </c>
      <c r="E47" s="421" t="s">
        <v>506</v>
      </c>
      <c r="F47" s="421" t="s">
        <v>506</v>
      </c>
      <c r="G47" s="422"/>
      <c r="H47" s="432" t="str">
        <f>IFERROR(VLOOKUP(Tabla1[[#This Row],[Código_Actividad]],[2]PPNE2!C48:D187,2,),"")</f>
        <v/>
      </c>
      <c r="I47" s="424"/>
      <c r="J47" s="425"/>
      <c r="K47" s="433" t="str">
        <f>IFERROR(VLOOKUP(Tabla1[[#This Row],[Descripción]],[2]Detalles!$C$2:$F$520,2,),"")</f>
        <v/>
      </c>
      <c r="L47" s="422"/>
      <c r="M47" s="427" t="str">
        <f>IFERROR(VLOOKUP(Tabla1[[#This Row],[Descripción]],[2]Detalles!$C$2:$F$520,3,),"")</f>
        <v/>
      </c>
      <c r="N47" s="428">
        <f>IFERROR(+Tabla1[[#This Row],[Precio Unitario]]*Tabla1[[#This Row],[Cantidad de Insumos]],)</f>
        <v>0</v>
      </c>
      <c r="O47" s="429" t="str">
        <f>IFERROR(VLOOKUP(Tabla1[[#This Row],[Descripción]],[2]Detalles!$C$2:$F$520,4,),"")</f>
        <v/>
      </c>
      <c r="P47" s="430"/>
      <c r="R47" s="431" t="str">
        <f>IFERROR(VLOOKUP(Tabla1[[#This Row],[Insumos]],[2]Insumos2!$C$5:$D$48,2,),"")</f>
        <v/>
      </c>
    </row>
    <row r="48" spans="2:18" ht="12.75">
      <c r="B48" s="421" t="str">
        <f>IF(Tabla1[[#This Row],[Código_Actividad]]="","",CONCATENATE(Tabla1[[#This Row],[POA]],".",Tabla1[[#This Row],[SRS]],".",Tabla1[[#This Row],[AREA]],".",Tabla1[[#This Row],[TIPO]]))</f>
        <v/>
      </c>
      <c r="C48" s="421" t="s">
        <v>506</v>
      </c>
      <c r="D48" s="421" t="s">
        <v>506</v>
      </c>
      <c r="E48" s="421" t="s">
        <v>506</v>
      </c>
      <c r="F48" s="421" t="s">
        <v>506</v>
      </c>
      <c r="G48" s="422"/>
      <c r="H48" s="432" t="str">
        <f>IFERROR(VLOOKUP(Tabla1[[#This Row],[Código_Actividad]],[2]PPNE2!C49:D188,2,),"")</f>
        <v/>
      </c>
      <c r="I48" s="424"/>
      <c r="J48" s="425"/>
      <c r="K48" s="433" t="str">
        <f>IFERROR(VLOOKUP(Tabla1[[#This Row],[Descripción]],[2]Detalles!$C$2:$F$520,2,),"")</f>
        <v/>
      </c>
      <c r="L48" s="422"/>
      <c r="M48" s="427" t="str">
        <f>IFERROR(VLOOKUP(Tabla1[[#This Row],[Descripción]],[2]Detalles!$C$2:$F$520,3,),"")</f>
        <v/>
      </c>
      <c r="N48" s="428">
        <f>IFERROR(+Tabla1[[#This Row],[Precio Unitario]]*Tabla1[[#This Row],[Cantidad de Insumos]],)</f>
        <v>0</v>
      </c>
      <c r="O48" s="429" t="str">
        <f>IFERROR(VLOOKUP(Tabla1[[#This Row],[Descripción]],[2]Detalles!$C$2:$F$520,4,),"")</f>
        <v/>
      </c>
      <c r="P48" s="430"/>
      <c r="R48" s="431" t="str">
        <f>IFERROR(VLOOKUP(Tabla1[[#This Row],[Insumos]],[2]Insumos2!$C$5:$D$48,2,),"")</f>
        <v/>
      </c>
    </row>
    <row r="49" spans="2:18" ht="12.75">
      <c r="B49" s="421" t="str">
        <f>IF(Tabla1[[#This Row],[Código_Actividad]]="","",CONCATENATE(Tabla1[[#This Row],[POA]],".",Tabla1[[#This Row],[SRS]],".",Tabla1[[#This Row],[AREA]],".",Tabla1[[#This Row],[TIPO]]))</f>
        <v/>
      </c>
      <c r="C49" s="421" t="s">
        <v>506</v>
      </c>
      <c r="D49" s="421" t="s">
        <v>506</v>
      </c>
      <c r="E49" s="421" t="s">
        <v>506</v>
      </c>
      <c r="F49" s="421" t="s">
        <v>506</v>
      </c>
      <c r="G49" s="422"/>
      <c r="H49" s="432" t="str">
        <f>IFERROR(VLOOKUP(Tabla1[[#This Row],[Código_Actividad]],[2]PPNE2!C50:D189,2,),"")</f>
        <v/>
      </c>
      <c r="I49" s="424"/>
      <c r="J49" s="425"/>
      <c r="K49" s="433" t="str">
        <f>IFERROR(VLOOKUP(Tabla1[[#This Row],[Descripción]],[2]Detalles!$C$2:$F$520,2,),"")</f>
        <v/>
      </c>
      <c r="L49" s="422"/>
      <c r="M49" s="427" t="str">
        <f>IFERROR(VLOOKUP(Tabla1[[#This Row],[Descripción]],[2]Detalles!$C$2:$F$520,3,),"")</f>
        <v/>
      </c>
      <c r="N49" s="428">
        <f>IFERROR(+Tabla1[[#This Row],[Precio Unitario]]*Tabla1[[#This Row],[Cantidad de Insumos]],)</f>
        <v>0</v>
      </c>
      <c r="O49" s="429" t="str">
        <f>IFERROR(VLOOKUP(Tabla1[[#This Row],[Descripción]],[2]Detalles!$C$2:$F$520,4,),"")</f>
        <v/>
      </c>
      <c r="P49" s="430"/>
      <c r="R49" s="431" t="str">
        <f>IFERROR(VLOOKUP(Tabla1[[#This Row],[Insumos]],[2]Insumos2!$C$5:$D$48,2,),"")</f>
        <v/>
      </c>
    </row>
    <row r="50" spans="2:18" ht="12.75">
      <c r="B50" s="421" t="str">
        <f>IF(Tabla1[[#This Row],[Código_Actividad]]="","",CONCATENATE(Tabla1[[#This Row],[POA]],".",Tabla1[[#This Row],[SRS]],".",Tabla1[[#This Row],[AREA]],".",Tabla1[[#This Row],[TIPO]]))</f>
        <v/>
      </c>
      <c r="C50" s="421" t="s">
        <v>506</v>
      </c>
      <c r="D50" s="421" t="s">
        <v>506</v>
      </c>
      <c r="E50" s="421" t="s">
        <v>506</v>
      </c>
      <c r="F50" s="421" t="s">
        <v>506</v>
      </c>
      <c r="G50" s="422"/>
      <c r="H50" s="432" t="str">
        <f>IFERROR(VLOOKUP(Tabla1[[#This Row],[Código_Actividad]],[2]PPNE2!C51:D190,2,),"")</f>
        <v/>
      </c>
      <c r="I50" s="424"/>
      <c r="J50" s="425"/>
      <c r="K50" s="433" t="str">
        <f>IFERROR(VLOOKUP(Tabla1[[#This Row],[Descripción]],[2]Detalles!$C$2:$F$520,2,),"")</f>
        <v/>
      </c>
      <c r="L50" s="422"/>
      <c r="M50" s="427" t="str">
        <f>IFERROR(VLOOKUP(Tabla1[[#This Row],[Descripción]],[2]Detalles!$C$2:$F$520,3,),"")</f>
        <v/>
      </c>
      <c r="N50" s="428">
        <f>IFERROR(+Tabla1[[#This Row],[Precio Unitario]]*Tabla1[[#This Row],[Cantidad de Insumos]],)</f>
        <v>0</v>
      </c>
      <c r="O50" s="429" t="str">
        <f>IFERROR(VLOOKUP(Tabla1[[#This Row],[Descripción]],[2]Detalles!$C$2:$F$520,4,),"")</f>
        <v/>
      </c>
      <c r="P50" s="430"/>
      <c r="R50" s="431" t="str">
        <f>IFERROR(VLOOKUP(Tabla1[[#This Row],[Insumos]],[2]Insumos2!$C$5:$D$48,2,),"")</f>
        <v/>
      </c>
    </row>
    <row r="51" spans="2:18" ht="12.75">
      <c r="B51" s="421" t="str">
        <f>IF(Tabla1[[#This Row],[Código_Actividad]]="","",CONCATENATE(Tabla1[[#This Row],[POA]],".",Tabla1[[#This Row],[SRS]],".",Tabla1[[#This Row],[AREA]],".",Tabla1[[#This Row],[TIPO]]))</f>
        <v/>
      </c>
      <c r="C51" s="421" t="s">
        <v>506</v>
      </c>
      <c r="D51" s="421" t="s">
        <v>506</v>
      </c>
      <c r="E51" s="421" t="s">
        <v>506</v>
      </c>
      <c r="F51" s="421" t="s">
        <v>506</v>
      </c>
      <c r="G51" s="422"/>
      <c r="H51" s="432" t="str">
        <f>IFERROR(VLOOKUP(Tabla1[[#This Row],[Código_Actividad]],[2]PPNE2!C52:D191,2,),"")</f>
        <v/>
      </c>
      <c r="I51" s="424"/>
      <c r="J51" s="425"/>
      <c r="K51" s="433" t="str">
        <f>IFERROR(VLOOKUP(Tabla1[[#This Row],[Descripción]],[2]Detalles!$C$2:$F$520,2,),"")</f>
        <v/>
      </c>
      <c r="L51" s="422"/>
      <c r="M51" s="427" t="str">
        <f>IFERROR(VLOOKUP(Tabla1[[#This Row],[Descripción]],[2]Detalles!$C$2:$F$520,3,),"")</f>
        <v/>
      </c>
      <c r="N51" s="428">
        <f>IFERROR(+Tabla1[[#This Row],[Precio Unitario]]*Tabla1[[#This Row],[Cantidad de Insumos]],)</f>
        <v>0</v>
      </c>
      <c r="O51" s="429" t="str">
        <f>IFERROR(VLOOKUP(Tabla1[[#This Row],[Descripción]],[2]Detalles!$C$2:$F$520,4,),"")</f>
        <v/>
      </c>
      <c r="P51" s="430"/>
      <c r="R51" s="431" t="str">
        <f>IFERROR(VLOOKUP(Tabla1[[#This Row],[Insumos]],[2]Insumos2!$C$5:$D$48,2,),"")</f>
        <v/>
      </c>
    </row>
    <row r="52" spans="2:18" ht="12.75">
      <c r="B52" s="421" t="str">
        <f>IF(Tabla1[[#This Row],[Código_Actividad]]="","",CONCATENATE(Tabla1[[#This Row],[POA]],".",Tabla1[[#This Row],[SRS]],".",Tabla1[[#This Row],[AREA]],".",Tabla1[[#This Row],[TIPO]]))</f>
        <v/>
      </c>
      <c r="C52" s="421" t="s">
        <v>506</v>
      </c>
      <c r="D52" s="421" t="s">
        <v>506</v>
      </c>
      <c r="E52" s="421" t="s">
        <v>506</v>
      </c>
      <c r="F52" s="421" t="s">
        <v>506</v>
      </c>
      <c r="G52" s="422"/>
      <c r="H52" s="432" t="str">
        <f>IFERROR(VLOOKUP(Tabla1[[#This Row],[Código_Actividad]],[2]PPNE2!C53:D192,2,),"")</f>
        <v/>
      </c>
      <c r="I52" s="424"/>
      <c r="J52" s="425"/>
      <c r="K52" s="433" t="str">
        <f>IFERROR(VLOOKUP(Tabla1[[#This Row],[Descripción]],[2]Detalles!$C$2:$F$520,2,),"")</f>
        <v/>
      </c>
      <c r="L52" s="422"/>
      <c r="M52" s="427" t="str">
        <f>IFERROR(VLOOKUP(Tabla1[[#This Row],[Descripción]],[2]Detalles!$C$2:$F$520,3,),"")</f>
        <v/>
      </c>
      <c r="N52" s="428">
        <f>IFERROR(+Tabla1[[#This Row],[Precio Unitario]]*Tabla1[[#This Row],[Cantidad de Insumos]],)</f>
        <v>0</v>
      </c>
      <c r="O52" s="429" t="str">
        <f>IFERROR(VLOOKUP(Tabla1[[#This Row],[Descripción]],[2]Detalles!$C$2:$F$520,4,),"")</f>
        <v/>
      </c>
      <c r="P52" s="430"/>
      <c r="R52" s="431" t="str">
        <f>IFERROR(VLOOKUP(Tabla1[[#This Row],[Insumos]],[2]Insumos2!$C$5:$D$48,2,),"")</f>
        <v/>
      </c>
    </row>
    <row r="53" spans="2:18" ht="12.75">
      <c r="B53" s="421" t="str">
        <f>IF(Tabla1[[#This Row],[Código_Actividad]]="","",CONCATENATE(Tabla1[[#This Row],[POA]],".",Tabla1[[#This Row],[SRS]],".",Tabla1[[#This Row],[AREA]],".",Tabla1[[#This Row],[TIPO]]))</f>
        <v/>
      </c>
      <c r="C53" s="421" t="s">
        <v>506</v>
      </c>
      <c r="D53" s="421" t="s">
        <v>506</v>
      </c>
      <c r="E53" s="421" t="s">
        <v>506</v>
      </c>
      <c r="F53" s="421" t="s">
        <v>506</v>
      </c>
      <c r="G53" s="422"/>
      <c r="H53" s="432" t="str">
        <f>IFERROR(VLOOKUP(Tabla1[[#This Row],[Código_Actividad]],[2]PPNE2!C54:D193,2,),"")</f>
        <v/>
      </c>
      <c r="I53" s="424"/>
      <c r="J53" s="425"/>
      <c r="K53" s="433" t="str">
        <f>IFERROR(VLOOKUP(Tabla1[[#This Row],[Descripción]],[2]Detalles!$C$2:$F$520,2,),"")</f>
        <v/>
      </c>
      <c r="L53" s="422"/>
      <c r="M53" s="427" t="str">
        <f>IFERROR(VLOOKUP(Tabla1[[#This Row],[Descripción]],[2]Detalles!$C$2:$F$520,3,),"")</f>
        <v/>
      </c>
      <c r="N53" s="428">
        <f>IFERROR(+Tabla1[[#This Row],[Precio Unitario]]*Tabla1[[#This Row],[Cantidad de Insumos]],)</f>
        <v>0</v>
      </c>
      <c r="O53" s="429" t="str">
        <f>IFERROR(VLOOKUP(Tabla1[[#This Row],[Descripción]],[2]Detalles!$C$2:$F$520,4,),"")</f>
        <v/>
      </c>
      <c r="P53" s="430"/>
      <c r="R53" s="431" t="str">
        <f>IFERROR(VLOOKUP(Tabla1[[#This Row],[Insumos]],[2]Insumos2!$C$5:$D$48,2,),"")</f>
        <v/>
      </c>
    </row>
    <row r="54" spans="2:18" ht="12.75">
      <c r="B54" s="421" t="str">
        <f>IF(Tabla1[[#This Row],[Código_Actividad]]="","",CONCATENATE(Tabla1[[#This Row],[POA]],".",Tabla1[[#This Row],[SRS]],".",Tabla1[[#This Row],[AREA]],".",Tabla1[[#This Row],[TIPO]]))</f>
        <v/>
      </c>
      <c r="C54" s="421" t="s">
        <v>506</v>
      </c>
      <c r="D54" s="421" t="s">
        <v>506</v>
      </c>
      <c r="E54" s="421" t="s">
        <v>506</v>
      </c>
      <c r="F54" s="421" t="s">
        <v>506</v>
      </c>
      <c r="G54" s="422"/>
      <c r="H54" s="432" t="str">
        <f>IFERROR(VLOOKUP(Tabla1[[#This Row],[Código_Actividad]],[2]PPNE2!C55:D194,2,),"")</f>
        <v/>
      </c>
      <c r="I54" s="424"/>
      <c r="J54" s="425"/>
      <c r="K54" s="433" t="str">
        <f>IFERROR(VLOOKUP(Tabla1[[#This Row],[Descripción]],[2]Detalles!$C$2:$F$520,2,),"")</f>
        <v/>
      </c>
      <c r="L54" s="422"/>
      <c r="M54" s="427" t="str">
        <f>IFERROR(VLOOKUP(Tabla1[[#This Row],[Descripción]],[2]Detalles!$C$2:$F$520,3,),"")</f>
        <v/>
      </c>
      <c r="N54" s="428">
        <f>IFERROR(+Tabla1[[#This Row],[Precio Unitario]]*Tabla1[[#This Row],[Cantidad de Insumos]],)</f>
        <v>0</v>
      </c>
      <c r="O54" s="429" t="str">
        <f>IFERROR(VLOOKUP(Tabla1[[#This Row],[Descripción]],[2]Detalles!$C$2:$F$520,4,),"")</f>
        <v/>
      </c>
      <c r="P54" s="430"/>
      <c r="R54" s="431" t="str">
        <f>IFERROR(VLOOKUP(Tabla1[[#This Row],[Insumos]],[2]Insumos2!$C$5:$D$48,2,),"")</f>
        <v/>
      </c>
    </row>
    <row r="55" spans="2:18" ht="12.75">
      <c r="B55" s="421" t="str">
        <f>IF(Tabla1[[#This Row],[Código_Actividad]]="","",CONCATENATE(Tabla1[[#This Row],[POA]],".",Tabla1[[#This Row],[SRS]],".",Tabla1[[#This Row],[AREA]],".",Tabla1[[#This Row],[TIPO]]))</f>
        <v/>
      </c>
      <c r="C55" s="421" t="s">
        <v>506</v>
      </c>
      <c r="D55" s="421" t="s">
        <v>506</v>
      </c>
      <c r="E55" s="421" t="s">
        <v>506</v>
      </c>
      <c r="F55" s="421" t="s">
        <v>506</v>
      </c>
      <c r="G55" s="422"/>
      <c r="H55" s="432" t="str">
        <f>IFERROR(VLOOKUP(Tabla1[[#This Row],[Código_Actividad]],[2]PPNE2!C56:D195,2,),"")</f>
        <v/>
      </c>
      <c r="I55" s="424"/>
      <c r="J55" s="425"/>
      <c r="K55" s="433" t="str">
        <f>IFERROR(VLOOKUP(Tabla1[[#This Row],[Descripción]],[2]Detalles!$C$2:$F$520,2,),"")</f>
        <v/>
      </c>
      <c r="L55" s="422"/>
      <c r="M55" s="427" t="str">
        <f>IFERROR(VLOOKUP(Tabla1[[#This Row],[Descripción]],[2]Detalles!$C$2:$F$520,3,),"")</f>
        <v/>
      </c>
      <c r="N55" s="428">
        <f>IFERROR(+Tabla1[[#This Row],[Precio Unitario]]*Tabla1[[#This Row],[Cantidad de Insumos]],)</f>
        <v>0</v>
      </c>
      <c r="O55" s="429" t="str">
        <f>IFERROR(VLOOKUP(Tabla1[[#This Row],[Descripción]],[2]Detalles!$C$2:$F$520,4,),"")</f>
        <v/>
      </c>
      <c r="P55" s="430"/>
      <c r="R55" s="431" t="str">
        <f>IFERROR(VLOOKUP(Tabla1[[#This Row],[Insumos]],[2]Insumos2!$C$5:$D$48,2,),"")</f>
        <v/>
      </c>
    </row>
    <row r="56" spans="2:18" ht="12.75">
      <c r="B56" s="421" t="str">
        <f>IF(Tabla1[[#This Row],[Código_Actividad]]="","",CONCATENATE(Tabla1[[#This Row],[POA]],".",Tabla1[[#This Row],[SRS]],".",Tabla1[[#This Row],[AREA]],".",Tabla1[[#This Row],[TIPO]]))</f>
        <v/>
      </c>
      <c r="C56" s="421" t="s">
        <v>506</v>
      </c>
      <c r="D56" s="421" t="s">
        <v>506</v>
      </c>
      <c r="E56" s="421" t="s">
        <v>506</v>
      </c>
      <c r="F56" s="421" t="s">
        <v>506</v>
      </c>
      <c r="G56" s="422"/>
      <c r="H56" s="432" t="str">
        <f>IFERROR(VLOOKUP(Tabla1[[#This Row],[Código_Actividad]],[2]PPNE2!C57:D196,2,),"")</f>
        <v/>
      </c>
      <c r="I56" s="424"/>
      <c r="J56" s="425"/>
      <c r="K56" s="433" t="str">
        <f>IFERROR(VLOOKUP(Tabla1[[#This Row],[Descripción]],[2]Detalles!$C$2:$F$520,2,),"")</f>
        <v/>
      </c>
      <c r="L56" s="422"/>
      <c r="M56" s="427" t="str">
        <f>IFERROR(VLOOKUP(Tabla1[[#This Row],[Descripción]],[2]Detalles!$C$2:$F$520,3,),"")</f>
        <v/>
      </c>
      <c r="N56" s="428">
        <f>IFERROR(+Tabla1[[#This Row],[Precio Unitario]]*Tabla1[[#This Row],[Cantidad de Insumos]],)</f>
        <v>0</v>
      </c>
      <c r="O56" s="429" t="str">
        <f>IFERROR(VLOOKUP(Tabla1[[#This Row],[Descripción]],[2]Detalles!$C$2:$F$520,4,),"")</f>
        <v/>
      </c>
      <c r="P56" s="430"/>
      <c r="R56" s="431" t="str">
        <f>IFERROR(VLOOKUP(Tabla1[[#This Row],[Insumos]],[2]Insumos2!$C$5:$D$48,2,),"")</f>
        <v/>
      </c>
    </row>
    <row r="57" spans="2:18" ht="12.75">
      <c r="B57" s="421" t="str">
        <f>IF(Tabla1[[#This Row],[Código_Actividad]]="","",CONCATENATE(Tabla1[[#This Row],[POA]],".",Tabla1[[#This Row],[SRS]],".",Tabla1[[#This Row],[AREA]],".",Tabla1[[#This Row],[TIPO]]))</f>
        <v/>
      </c>
      <c r="C57" s="421" t="s">
        <v>506</v>
      </c>
      <c r="D57" s="421" t="s">
        <v>506</v>
      </c>
      <c r="E57" s="421" t="s">
        <v>506</v>
      </c>
      <c r="F57" s="421" t="s">
        <v>506</v>
      </c>
      <c r="G57" s="422"/>
      <c r="H57" s="432" t="str">
        <f>IFERROR(VLOOKUP(Tabla1[[#This Row],[Código_Actividad]],[2]PPNE2!C58:D197,2,),"")</f>
        <v/>
      </c>
      <c r="I57" s="424"/>
      <c r="J57" s="425"/>
      <c r="K57" s="433" t="str">
        <f>IFERROR(VLOOKUP(Tabla1[[#This Row],[Descripción]],[2]Detalles!$C$2:$F$520,2,),"")</f>
        <v/>
      </c>
      <c r="L57" s="422"/>
      <c r="M57" s="427" t="str">
        <f>IFERROR(VLOOKUP(Tabla1[[#This Row],[Descripción]],[2]Detalles!$C$2:$F$520,3,),"")</f>
        <v/>
      </c>
      <c r="N57" s="428">
        <f>IFERROR(+Tabla1[[#This Row],[Precio Unitario]]*Tabla1[[#This Row],[Cantidad de Insumos]],)</f>
        <v>0</v>
      </c>
      <c r="O57" s="429" t="str">
        <f>IFERROR(VLOOKUP(Tabla1[[#This Row],[Descripción]],[2]Detalles!$C$2:$F$520,4,),"")</f>
        <v/>
      </c>
      <c r="P57" s="430"/>
      <c r="R57" s="431" t="str">
        <f>IFERROR(VLOOKUP(Tabla1[[#This Row],[Insumos]],[2]Insumos2!$C$5:$D$48,2,),"")</f>
        <v/>
      </c>
    </row>
    <row r="58" spans="2:18" ht="12.75">
      <c r="B58" s="421" t="str">
        <f>IF(Tabla1[[#This Row],[Código_Actividad]]="","",CONCATENATE(Tabla1[[#This Row],[POA]],".",Tabla1[[#This Row],[SRS]],".",Tabla1[[#This Row],[AREA]],".",Tabla1[[#This Row],[TIPO]]))</f>
        <v/>
      </c>
      <c r="C58" s="421" t="s">
        <v>506</v>
      </c>
      <c r="D58" s="421" t="s">
        <v>506</v>
      </c>
      <c r="E58" s="421" t="s">
        <v>506</v>
      </c>
      <c r="F58" s="421" t="s">
        <v>506</v>
      </c>
      <c r="G58" s="422"/>
      <c r="H58" s="432" t="str">
        <f>IFERROR(VLOOKUP(Tabla1[[#This Row],[Código_Actividad]],[2]PPNE2!C59:D198,2,),"")</f>
        <v/>
      </c>
      <c r="I58" s="424"/>
      <c r="J58" s="425"/>
      <c r="K58" s="433" t="str">
        <f>IFERROR(VLOOKUP(Tabla1[[#This Row],[Descripción]],[2]Detalles!$C$2:$F$520,2,),"")</f>
        <v/>
      </c>
      <c r="L58" s="422"/>
      <c r="M58" s="427" t="str">
        <f>IFERROR(VLOOKUP(Tabla1[[#This Row],[Descripción]],[2]Detalles!$C$2:$F$520,3,),"")</f>
        <v/>
      </c>
      <c r="N58" s="428">
        <f>IFERROR(+Tabla1[[#This Row],[Precio Unitario]]*Tabla1[[#This Row],[Cantidad de Insumos]],)</f>
        <v>0</v>
      </c>
      <c r="O58" s="429" t="str">
        <f>IFERROR(VLOOKUP(Tabla1[[#This Row],[Descripción]],[2]Detalles!$C$2:$F$520,4,),"")</f>
        <v/>
      </c>
      <c r="P58" s="430"/>
      <c r="R58" s="431" t="str">
        <f>IFERROR(VLOOKUP(Tabla1[[#This Row],[Insumos]],[2]Insumos2!$C$5:$D$48,2,),"")</f>
        <v/>
      </c>
    </row>
    <row r="59" spans="2:18" ht="12.75">
      <c r="B59" s="421" t="str">
        <f>IF(Tabla1[[#This Row],[Código_Actividad]]="","",CONCATENATE(Tabla1[[#This Row],[POA]],".",Tabla1[[#This Row],[SRS]],".",Tabla1[[#This Row],[AREA]],".",Tabla1[[#This Row],[TIPO]]))</f>
        <v/>
      </c>
      <c r="C59" s="421" t="s">
        <v>506</v>
      </c>
      <c r="D59" s="421" t="s">
        <v>506</v>
      </c>
      <c r="E59" s="421" t="s">
        <v>506</v>
      </c>
      <c r="F59" s="421" t="s">
        <v>506</v>
      </c>
      <c r="G59" s="422"/>
      <c r="H59" s="432" t="str">
        <f>IFERROR(VLOOKUP(Tabla1[[#This Row],[Código_Actividad]],[2]PPNE2!C60:D199,2,),"")</f>
        <v/>
      </c>
      <c r="I59" s="424"/>
      <c r="J59" s="425"/>
      <c r="K59" s="433" t="str">
        <f>IFERROR(VLOOKUP(Tabla1[[#This Row],[Descripción]],[2]Detalles!$C$2:$F$520,2,),"")</f>
        <v/>
      </c>
      <c r="L59" s="422"/>
      <c r="M59" s="427" t="str">
        <f>IFERROR(VLOOKUP(Tabla1[[#This Row],[Descripción]],[2]Detalles!$C$2:$F$520,3,),"")</f>
        <v/>
      </c>
      <c r="N59" s="428">
        <f>IFERROR(+Tabla1[[#This Row],[Precio Unitario]]*Tabla1[[#This Row],[Cantidad de Insumos]],)</f>
        <v>0</v>
      </c>
      <c r="O59" s="429" t="str">
        <f>IFERROR(VLOOKUP(Tabla1[[#This Row],[Descripción]],[2]Detalles!$C$2:$F$520,4,),"")</f>
        <v/>
      </c>
      <c r="P59" s="430"/>
      <c r="R59" s="431" t="str">
        <f>IFERROR(VLOOKUP(Tabla1[[#This Row],[Insumos]],[2]Insumos2!$C$5:$D$48,2,),"")</f>
        <v/>
      </c>
    </row>
    <row r="60" spans="2:18" ht="12.75">
      <c r="B60" s="421" t="str">
        <f>IF(Tabla1[[#This Row],[Código_Actividad]]="","",CONCATENATE(Tabla1[[#This Row],[POA]],".",Tabla1[[#This Row],[SRS]],".",Tabla1[[#This Row],[AREA]],".",Tabla1[[#This Row],[TIPO]]))</f>
        <v/>
      </c>
      <c r="C60" s="421" t="s">
        <v>506</v>
      </c>
      <c r="D60" s="421" t="s">
        <v>506</v>
      </c>
      <c r="E60" s="421" t="s">
        <v>506</v>
      </c>
      <c r="F60" s="421" t="s">
        <v>506</v>
      </c>
      <c r="G60" s="422"/>
      <c r="H60" s="432" t="str">
        <f>IFERROR(VLOOKUP(Tabla1[[#This Row],[Código_Actividad]],[2]PPNE2!C61:D200,2,),"")</f>
        <v/>
      </c>
      <c r="I60" s="424"/>
      <c r="J60" s="425"/>
      <c r="K60" s="433" t="str">
        <f>IFERROR(VLOOKUP(Tabla1[[#This Row],[Descripción]],[2]Detalles!$C$2:$F$520,2,),"")</f>
        <v/>
      </c>
      <c r="L60" s="422"/>
      <c r="M60" s="427" t="str">
        <f>IFERROR(VLOOKUP(Tabla1[[#This Row],[Descripción]],[2]Detalles!$C$2:$F$520,3,),"")</f>
        <v/>
      </c>
      <c r="N60" s="428">
        <f>IFERROR(+Tabla1[[#This Row],[Precio Unitario]]*Tabla1[[#This Row],[Cantidad de Insumos]],)</f>
        <v>0</v>
      </c>
      <c r="O60" s="429" t="str">
        <f>IFERROR(VLOOKUP(Tabla1[[#This Row],[Descripción]],[2]Detalles!$C$2:$F$520,4,),"")</f>
        <v/>
      </c>
      <c r="P60" s="430"/>
      <c r="R60" s="431" t="str">
        <f>IFERROR(VLOOKUP(Tabla1[[#This Row],[Insumos]],[2]Insumos2!$C$5:$D$48,2,),"")</f>
        <v/>
      </c>
    </row>
    <row r="61" spans="2:18" ht="12.75">
      <c r="B61" s="421" t="str">
        <f>IF(Tabla1[[#This Row],[Código_Actividad]]="","",CONCATENATE(Tabla1[[#This Row],[POA]],".",Tabla1[[#This Row],[SRS]],".",Tabla1[[#This Row],[AREA]],".",Tabla1[[#This Row],[TIPO]]))</f>
        <v/>
      </c>
      <c r="C61" s="421" t="s">
        <v>506</v>
      </c>
      <c r="D61" s="421" t="s">
        <v>506</v>
      </c>
      <c r="E61" s="421" t="s">
        <v>506</v>
      </c>
      <c r="F61" s="421" t="s">
        <v>506</v>
      </c>
      <c r="G61" s="422"/>
      <c r="H61" s="432" t="str">
        <f>IFERROR(VLOOKUP(Tabla1[[#This Row],[Código_Actividad]],[2]PPNE2!C62:D201,2,),"")</f>
        <v/>
      </c>
      <c r="I61" s="424"/>
      <c r="J61" s="425"/>
      <c r="K61" s="433" t="str">
        <f>IFERROR(VLOOKUP(Tabla1[[#This Row],[Descripción]],[2]Detalles!$C$2:$F$520,2,),"")</f>
        <v/>
      </c>
      <c r="L61" s="422"/>
      <c r="M61" s="427" t="str">
        <f>IFERROR(VLOOKUP(Tabla1[[#This Row],[Descripción]],[2]Detalles!$C$2:$F$520,3,),"")</f>
        <v/>
      </c>
      <c r="N61" s="428">
        <f>IFERROR(+Tabla1[[#This Row],[Precio Unitario]]*Tabla1[[#This Row],[Cantidad de Insumos]],)</f>
        <v>0</v>
      </c>
      <c r="O61" s="429" t="str">
        <f>IFERROR(VLOOKUP(Tabla1[[#This Row],[Descripción]],[2]Detalles!$C$2:$F$520,4,),"")</f>
        <v/>
      </c>
      <c r="P61" s="430"/>
      <c r="R61" s="431" t="str">
        <f>IFERROR(VLOOKUP(Tabla1[[#This Row],[Insumos]],[2]Insumos2!$C$5:$D$48,2,),"")</f>
        <v/>
      </c>
    </row>
    <row r="62" spans="2:18" ht="12.75">
      <c r="B62" s="421" t="str">
        <f>IF(Tabla1[[#This Row],[Código_Actividad]]="","",CONCATENATE(Tabla1[[#This Row],[POA]],".",Tabla1[[#This Row],[SRS]],".",Tabla1[[#This Row],[AREA]],".",Tabla1[[#This Row],[TIPO]]))</f>
        <v/>
      </c>
      <c r="C62" s="421" t="s">
        <v>506</v>
      </c>
      <c r="D62" s="421" t="s">
        <v>506</v>
      </c>
      <c r="E62" s="421" t="s">
        <v>506</v>
      </c>
      <c r="F62" s="421" t="s">
        <v>506</v>
      </c>
      <c r="G62" s="422"/>
      <c r="H62" s="432" t="str">
        <f>IFERROR(VLOOKUP(Tabla1[[#This Row],[Código_Actividad]],[2]PPNE2!C63:D202,2,),"")</f>
        <v/>
      </c>
      <c r="I62" s="424"/>
      <c r="J62" s="425"/>
      <c r="K62" s="433" t="str">
        <f>IFERROR(VLOOKUP(Tabla1[[#This Row],[Descripción]],[2]Detalles!$C$2:$F$520,2,),"")</f>
        <v/>
      </c>
      <c r="L62" s="422"/>
      <c r="M62" s="427" t="str">
        <f>IFERROR(VLOOKUP(Tabla1[[#This Row],[Descripción]],[2]Detalles!$C$2:$F$520,3,),"")</f>
        <v/>
      </c>
      <c r="N62" s="428">
        <f>IFERROR(+Tabla1[[#This Row],[Precio Unitario]]*Tabla1[[#This Row],[Cantidad de Insumos]],)</f>
        <v>0</v>
      </c>
      <c r="O62" s="429" t="str">
        <f>IFERROR(VLOOKUP(Tabla1[[#This Row],[Descripción]],[2]Detalles!$C$2:$F$520,4,),"")</f>
        <v/>
      </c>
      <c r="P62" s="430"/>
      <c r="R62" s="431" t="str">
        <f>IFERROR(VLOOKUP(Tabla1[[#This Row],[Insumos]],[2]Insumos2!$C$5:$D$48,2,),"")</f>
        <v/>
      </c>
    </row>
    <row r="63" spans="2:18" ht="12.75">
      <c r="B63" s="421" t="str">
        <f>IF(Tabla1[[#This Row],[Código_Actividad]]="","",CONCATENATE(Tabla1[[#This Row],[POA]],".",Tabla1[[#This Row],[SRS]],".",Tabla1[[#This Row],[AREA]],".",Tabla1[[#This Row],[TIPO]]))</f>
        <v/>
      </c>
      <c r="C63" s="421" t="s">
        <v>506</v>
      </c>
      <c r="D63" s="421" t="s">
        <v>506</v>
      </c>
      <c r="E63" s="421" t="s">
        <v>506</v>
      </c>
      <c r="F63" s="421" t="s">
        <v>506</v>
      </c>
      <c r="G63" s="422"/>
      <c r="H63" s="432" t="str">
        <f>IFERROR(VLOOKUP(Tabla1[[#This Row],[Código_Actividad]],[2]PPNE2!C64:D203,2,),"")</f>
        <v/>
      </c>
      <c r="I63" s="424"/>
      <c r="J63" s="425"/>
      <c r="K63" s="433" t="str">
        <f>IFERROR(VLOOKUP(Tabla1[[#This Row],[Descripción]],[2]Detalles!$C$2:$F$520,2,),"")</f>
        <v/>
      </c>
      <c r="L63" s="422"/>
      <c r="M63" s="427" t="str">
        <f>IFERROR(VLOOKUP(Tabla1[[#This Row],[Descripción]],[2]Detalles!$C$2:$F$520,3,),"")</f>
        <v/>
      </c>
      <c r="N63" s="428">
        <f>IFERROR(+Tabla1[[#This Row],[Precio Unitario]]*Tabla1[[#This Row],[Cantidad de Insumos]],)</f>
        <v>0</v>
      </c>
      <c r="O63" s="429" t="str">
        <f>IFERROR(VLOOKUP(Tabla1[[#This Row],[Descripción]],[2]Detalles!$C$2:$F$520,4,),"")</f>
        <v/>
      </c>
      <c r="P63" s="430"/>
      <c r="R63" s="431" t="str">
        <f>IFERROR(VLOOKUP(Tabla1[[#This Row],[Insumos]],[2]Insumos2!$C$5:$D$48,2,),"")</f>
        <v/>
      </c>
    </row>
    <row r="64" spans="2:18" ht="12.75">
      <c r="B64" s="421" t="str">
        <f>IF(Tabla1[[#This Row],[Código_Actividad]]="","",CONCATENATE(Tabla1[[#This Row],[POA]],".",Tabla1[[#This Row],[SRS]],".",Tabla1[[#This Row],[AREA]],".",Tabla1[[#This Row],[TIPO]]))</f>
        <v/>
      </c>
      <c r="C64" s="421" t="s">
        <v>506</v>
      </c>
      <c r="D64" s="421" t="s">
        <v>506</v>
      </c>
      <c r="E64" s="421" t="s">
        <v>506</v>
      </c>
      <c r="F64" s="421" t="s">
        <v>506</v>
      </c>
      <c r="G64" s="422"/>
      <c r="H64" s="432" t="str">
        <f>IFERROR(VLOOKUP(Tabla1[[#This Row],[Código_Actividad]],[2]PPNE2!C65:D204,2,),"")</f>
        <v/>
      </c>
      <c r="I64" s="424"/>
      <c r="J64" s="425"/>
      <c r="K64" s="433" t="str">
        <f>IFERROR(VLOOKUP(Tabla1[[#This Row],[Descripción]],[2]Detalles!$C$2:$F$520,2,),"")</f>
        <v/>
      </c>
      <c r="L64" s="422"/>
      <c r="M64" s="427" t="str">
        <f>IFERROR(VLOOKUP(Tabla1[[#This Row],[Descripción]],[2]Detalles!$C$2:$F$520,3,),"")</f>
        <v/>
      </c>
      <c r="N64" s="428">
        <f>IFERROR(+Tabla1[[#This Row],[Precio Unitario]]*Tabla1[[#This Row],[Cantidad de Insumos]],)</f>
        <v>0</v>
      </c>
      <c r="O64" s="429" t="str">
        <f>IFERROR(VLOOKUP(Tabla1[[#This Row],[Descripción]],[2]Detalles!$C$2:$F$520,4,),"")</f>
        <v/>
      </c>
      <c r="P64" s="430"/>
      <c r="R64" s="431" t="str">
        <f>IFERROR(VLOOKUP(Tabla1[[#This Row],[Insumos]],[2]Insumos2!$C$5:$D$48,2,),"")</f>
        <v/>
      </c>
    </row>
    <row r="65" spans="2:18" ht="12.75">
      <c r="B65" s="421" t="str">
        <f>IF(Tabla1[[#This Row],[Código_Actividad]]="","",CONCATENATE(Tabla1[[#This Row],[POA]],".",Tabla1[[#This Row],[SRS]],".",Tabla1[[#This Row],[AREA]],".",Tabla1[[#This Row],[TIPO]]))</f>
        <v/>
      </c>
      <c r="C65" s="421" t="s">
        <v>506</v>
      </c>
      <c r="D65" s="421" t="s">
        <v>506</v>
      </c>
      <c r="E65" s="421" t="s">
        <v>506</v>
      </c>
      <c r="F65" s="421" t="s">
        <v>506</v>
      </c>
      <c r="G65" s="422"/>
      <c r="H65" s="432" t="str">
        <f>IFERROR(VLOOKUP(Tabla1[[#This Row],[Código_Actividad]],[2]PPNE2!C66:D205,2,),"")</f>
        <v/>
      </c>
      <c r="I65" s="424"/>
      <c r="J65" s="425"/>
      <c r="K65" s="433" t="str">
        <f>IFERROR(VLOOKUP(Tabla1[[#This Row],[Descripción]],[2]Detalles!$C$2:$F$520,2,),"")</f>
        <v/>
      </c>
      <c r="L65" s="422"/>
      <c r="M65" s="427" t="str">
        <f>IFERROR(VLOOKUP(Tabla1[[#This Row],[Descripción]],[2]Detalles!$C$2:$F$520,3,),"")</f>
        <v/>
      </c>
      <c r="N65" s="428">
        <f>IFERROR(+Tabla1[[#This Row],[Precio Unitario]]*Tabla1[[#This Row],[Cantidad de Insumos]],)</f>
        <v>0</v>
      </c>
      <c r="O65" s="429" t="str">
        <f>IFERROR(VLOOKUP(Tabla1[[#This Row],[Descripción]],[2]Detalles!$C$2:$F$520,4,),"")</f>
        <v/>
      </c>
      <c r="P65" s="430"/>
      <c r="R65" s="431" t="str">
        <f>IFERROR(VLOOKUP(Tabla1[[#This Row],[Insumos]],[2]Insumos2!$C$5:$D$48,2,),"")</f>
        <v/>
      </c>
    </row>
    <row r="66" spans="2:18" ht="12.75">
      <c r="B66" s="421" t="str">
        <f>IF(Tabla1[[#This Row],[Código_Actividad]]="","",CONCATENATE(Tabla1[[#This Row],[POA]],".",Tabla1[[#This Row],[SRS]],".",Tabla1[[#This Row],[AREA]],".",Tabla1[[#This Row],[TIPO]]))</f>
        <v/>
      </c>
      <c r="C66" s="421" t="s">
        <v>506</v>
      </c>
      <c r="D66" s="421" t="s">
        <v>506</v>
      </c>
      <c r="E66" s="421" t="s">
        <v>506</v>
      </c>
      <c r="F66" s="421" t="s">
        <v>506</v>
      </c>
      <c r="G66" s="422"/>
      <c r="H66" s="432" t="str">
        <f>IFERROR(VLOOKUP(Tabla1[[#This Row],[Código_Actividad]],[2]PPNE2!C67:D206,2,),"")</f>
        <v/>
      </c>
      <c r="I66" s="424"/>
      <c r="J66" s="425"/>
      <c r="K66" s="433" t="str">
        <f>IFERROR(VLOOKUP(Tabla1[[#This Row],[Descripción]],[2]Detalles!$C$2:$F$520,2,),"")</f>
        <v/>
      </c>
      <c r="L66" s="422"/>
      <c r="M66" s="427" t="str">
        <f>IFERROR(VLOOKUP(Tabla1[[#This Row],[Descripción]],[2]Detalles!$C$2:$F$520,3,),"")</f>
        <v/>
      </c>
      <c r="N66" s="428">
        <f>IFERROR(+Tabla1[[#This Row],[Precio Unitario]]*Tabla1[[#This Row],[Cantidad de Insumos]],)</f>
        <v>0</v>
      </c>
      <c r="O66" s="429" t="str">
        <f>IFERROR(VLOOKUP(Tabla1[[#This Row],[Descripción]],[2]Detalles!$C$2:$F$520,4,),"")</f>
        <v/>
      </c>
      <c r="P66" s="430"/>
      <c r="R66" s="431" t="str">
        <f>IFERROR(VLOOKUP(Tabla1[[#This Row],[Insumos]],[2]Insumos2!$C$5:$D$48,2,),"")</f>
        <v/>
      </c>
    </row>
    <row r="67" spans="2:18" ht="12.75">
      <c r="B67" s="421" t="str">
        <f>IF(Tabla1[[#This Row],[Código_Actividad]]="","",CONCATENATE(Tabla1[[#This Row],[POA]],".",Tabla1[[#This Row],[SRS]],".",Tabla1[[#This Row],[AREA]],".",Tabla1[[#This Row],[TIPO]]))</f>
        <v/>
      </c>
      <c r="C67" s="421" t="s">
        <v>506</v>
      </c>
      <c r="D67" s="421" t="s">
        <v>506</v>
      </c>
      <c r="E67" s="421" t="s">
        <v>506</v>
      </c>
      <c r="F67" s="421" t="s">
        <v>506</v>
      </c>
      <c r="G67" s="422"/>
      <c r="H67" s="432" t="str">
        <f>IFERROR(VLOOKUP(Tabla1[[#This Row],[Código_Actividad]],[2]PPNE2!C68:D207,2,),"")</f>
        <v/>
      </c>
      <c r="I67" s="424"/>
      <c r="J67" s="425"/>
      <c r="K67" s="433" t="str">
        <f>IFERROR(VLOOKUP(Tabla1[[#This Row],[Descripción]],[2]Detalles!$C$2:$F$520,2,),"")</f>
        <v/>
      </c>
      <c r="L67" s="422"/>
      <c r="M67" s="427" t="str">
        <f>IFERROR(VLOOKUP(Tabla1[[#This Row],[Descripción]],[2]Detalles!$C$2:$F$520,3,),"")</f>
        <v/>
      </c>
      <c r="N67" s="428">
        <f>IFERROR(+Tabla1[[#This Row],[Precio Unitario]]*Tabla1[[#This Row],[Cantidad de Insumos]],)</f>
        <v>0</v>
      </c>
      <c r="O67" s="429" t="str">
        <f>IFERROR(VLOOKUP(Tabla1[[#This Row],[Descripción]],[2]Detalles!$C$2:$F$520,4,),"")</f>
        <v/>
      </c>
      <c r="P67" s="430"/>
      <c r="R67" s="431" t="str">
        <f>IFERROR(VLOOKUP(Tabla1[[#This Row],[Insumos]],[2]Insumos2!$C$5:$D$48,2,),"")</f>
        <v/>
      </c>
    </row>
    <row r="68" spans="2:18" ht="12.75">
      <c r="B68" s="421" t="str">
        <f>IF(Tabla1[[#This Row],[Código_Actividad]]="","",CONCATENATE(Tabla1[[#This Row],[POA]],".",Tabla1[[#This Row],[SRS]],".",Tabla1[[#This Row],[AREA]],".",Tabla1[[#This Row],[TIPO]]))</f>
        <v/>
      </c>
      <c r="C68" s="421" t="s">
        <v>506</v>
      </c>
      <c r="D68" s="421" t="s">
        <v>506</v>
      </c>
      <c r="E68" s="421" t="s">
        <v>506</v>
      </c>
      <c r="F68" s="421" t="s">
        <v>506</v>
      </c>
      <c r="G68" s="422"/>
      <c r="H68" s="432" t="str">
        <f>IFERROR(VLOOKUP(Tabla1[[#This Row],[Código_Actividad]],[2]PPNE2!C69:D208,2,),"")</f>
        <v/>
      </c>
      <c r="I68" s="424"/>
      <c r="J68" s="425"/>
      <c r="K68" s="433" t="str">
        <f>IFERROR(VLOOKUP(Tabla1[[#This Row],[Descripción]],[2]Detalles!$C$2:$F$520,2,),"")</f>
        <v/>
      </c>
      <c r="L68" s="422"/>
      <c r="M68" s="427" t="str">
        <f>IFERROR(VLOOKUP(Tabla1[[#This Row],[Descripción]],[2]Detalles!$C$2:$F$520,3,),"")</f>
        <v/>
      </c>
      <c r="N68" s="428">
        <f>IFERROR(+Tabla1[[#This Row],[Precio Unitario]]*Tabla1[[#This Row],[Cantidad de Insumos]],)</f>
        <v>0</v>
      </c>
      <c r="O68" s="429" t="str">
        <f>IFERROR(VLOOKUP(Tabla1[[#This Row],[Descripción]],[2]Detalles!$C$2:$F$520,4,),"")</f>
        <v/>
      </c>
      <c r="P68" s="430"/>
      <c r="R68" s="431" t="str">
        <f>IFERROR(VLOOKUP(Tabla1[[#This Row],[Insumos]],[2]Insumos2!$C$5:$D$48,2,),"")</f>
        <v/>
      </c>
    </row>
    <row r="69" spans="2:18" ht="12.75">
      <c r="B69" s="421" t="str">
        <f>IF(Tabla1[[#This Row],[Código_Actividad]]="","",CONCATENATE(Tabla1[[#This Row],[POA]],".",Tabla1[[#This Row],[SRS]],".",Tabla1[[#This Row],[AREA]],".",Tabla1[[#This Row],[TIPO]]))</f>
        <v/>
      </c>
      <c r="C69" s="421" t="s">
        <v>506</v>
      </c>
      <c r="D69" s="421" t="s">
        <v>506</v>
      </c>
      <c r="E69" s="421" t="s">
        <v>506</v>
      </c>
      <c r="F69" s="421" t="s">
        <v>506</v>
      </c>
      <c r="G69" s="422"/>
      <c r="H69" s="432" t="str">
        <f>IFERROR(VLOOKUP(Tabla1[[#This Row],[Código_Actividad]],[2]PPNE2!C70:D209,2,),"")</f>
        <v/>
      </c>
      <c r="I69" s="424"/>
      <c r="J69" s="425"/>
      <c r="K69" s="433" t="str">
        <f>IFERROR(VLOOKUP(Tabla1[[#This Row],[Descripción]],[2]Detalles!$C$2:$F$520,2,),"")</f>
        <v/>
      </c>
      <c r="L69" s="422"/>
      <c r="M69" s="427" t="str">
        <f>IFERROR(VLOOKUP(Tabla1[[#This Row],[Descripción]],[2]Detalles!$C$2:$F$520,3,),"")</f>
        <v/>
      </c>
      <c r="N69" s="428">
        <f>IFERROR(+Tabla1[[#This Row],[Precio Unitario]]*Tabla1[[#This Row],[Cantidad de Insumos]],)</f>
        <v>0</v>
      </c>
      <c r="O69" s="429" t="str">
        <f>IFERROR(VLOOKUP(Tabla1[[#This Row],[Descripción]],[2]Detalles!$C$2:$F$520,4,),"")</f>
        <v/>
      </c>
      <c r="P69" s="430"/>
      <c r="R69" s="431" t="str">
        <f>IFERROR(VLOOKUP(Tabla1[[#This Row],[Insumos]],[2]Insumos2!$C$5:$D$48,2,),"")</f>
        <v/>
      </c>
    </row>
    <row r="70" spans="2:18" ht="12.75">
      <c r="B70" s="421" t="str">
        <f>IF(Tabla1[[#This Row],[Código_Actividad]]="","",CONCATENATE(Tabla1[[#This Row],[POA]],".",Tabla1[[#This Row],[SRS]],".",Tabla1[[#This Row],[AREA]],".",Tabla1[[#This Row],[TIPO]]))</f>
        <v/>
      </c>
      <c r="C70" s="421" t="s">
        <v>506</v>
      </c>
      <c r="D70" s="421" t="s">
        <v>506</v>
      </c>
      <c r="E70" s="421" t="s">
        <v>506</v>
      </c>
      <c r="F70" s="421" t="s">
        <v>506</v>
      </c>
      <c r="G70" s="422"/>
      <c r="H70" s="432" t="str">
        <f>IFERROR(VLOOKUP(Tabla1[[#This Row],[Código_Actividad]],[2]PPNE2!C71:D210,2,),"")</f>
        <v/>
      </c>
      <c r="I70" s="424"/>
      <c r="J70" s="425"/>
      <c r="K70" s="433" t="str">
        <f>IFERROR(VLOOKUP(Tabla1[[#This Row],[Descripción]],[2]Detalles!$C$2:$F$520,2,),"")</f>
        <v/>
      </c>
      <c r="L70" s="422"/>
      <c r="M70" s="427" t="str">
        <f>IFERROR(VLOOKUP(Tabla1[[#This Row],[Descripción]],[2]Detalles!$C$2:$F$520,3,),"")</f>
        <v/>
      </c>
      <c r="N70" s="428">
        <f>IFERROR(+Tabla1[[#This Row],[Precio Unitario]]*Tabla1[[#This Row],[Cantidad de Insumos]],)</f>
        <v>0</v>
      </c>
      <c r="O70" s="429" t="str">
        <f>IFERROR(VLOOKUP(Tabla1[[#This Row],[Descripción]],[2]Detalles!$C$2:$F$520,4,),"")</f>
        <v/>
      </c>
      <c r="P70" s="430"/>
      <c r="R70" s="431" t="str">
        <f>IFERROR(VLOOKUP(Tabla1[[#This Row],[Insumos]],[2]Insumos2!$C$5:$D$48,2,),"")</f>
        <v/>
      </c>
    </row>
    <row r="71" spans="2:18" ht="12.75">
      <c r="B71" s="421" t="str">
        <f>IF(Tabla1[[#This Row],[Código_Actividad]]="","",CONCATENATE(Tabla1[[#This Row],[POA]],".",Tabla1[[#This Row],[SRS]],".",Tabla1[[#This Row],[AREA]],".",Tabla1[[#This Row],[TIPO]]))</f>
        <v/>
      </c>
      <c r="C71" s="421" t="s">
        <v>506</v>
      </c>
      <c r="D71" s="421" t="s">
        <v>506</v>
      </c>
      <c r="E71" s="421" t="s">
        <v>506</v>
      </c>
      <c r="F71" s="421" t="s">
        <v>506</v>
      </c>
      <c r="G71" s="422"/>
      <c r="H71" s="432" t="str">
        <f>IFERROR(VLOOKUP(Tabla1[[#This Row],[Código_Actividad]],[2]PPNE2!C72:D211,2,),"")</f>
        <v/>
      </c>
      <c r="I71" s="424"/>
      <c r="J71" s="425"/>
      <c r="K71" s="433" t="str">
        <f>IFERROR(VLOOKUP(Tabla1[[#This Row],[Descripción]],[2]Detalles!$C$2:$F$520,2,),"")</f>
        <v/>
      </c>
      <c r="L71" s="422"/>
      <c r="M71" s="427" t="str">
        <f>IFERROR(VLOOKUP(Tabla1[[#This Row],[Descripción]],[2]Detalles!$C$2:$F$520,3,),"")</f>
        <v/>
      </c>
      <c r="N71" s="428">
        <f>IFERROR(+Tabla1[[#This Row],[Precio Unitario]]*Tabla1[[#This Row],[Cantidad de Insumos]],)</f>
        <v>0</v>
      </c>
      <c r="O71" s="429" t="str">
        <f>IFERROR(VLOOKUP(Tabla1[[#This Row],[Descripción]],[2]Detalles!$C$2:$F$520,4,),"")</f>
        <v/>
      </c>
      <c r="P71" s="430"/>
      <c r="R71" s="431" t="str">
        <f>IFERROR(VLOOKUP(Tabla1[[#This Row],[Insumos]],[2]Insumos2!$C$5:$D$48,2,),"")</f>
        <v/>
      </c>
    </row>
    <row r="72" spans="2:18" ht="12.75">
      <c r="B72" s="421" t="str">
        <f>IF(Tabla1[[#This Row],[Código_Actividad]]="","",CONCATENATE(Tabla1[[#This Row],[POA]],".",Tabla1[[#This Row],[SRS]],".",Tabla1[[#This Row],[AREA]],".",Tabla1[[#This Row],[TIPO]]))</f>
        <v/>
      </c>
      <c r="C72" s="421" t="s">
        <v>506</v>
      </c>
      <c r="D72" s="421" t="s">
        <v>506</v>
      </c>
      <c r="E72" s="421" t="s">
        <v>506</v>
      </c>
      <c r="F72" s="421" t="s">
        <v>506</v>
      </c>
      <c r="G72" s="422"/>
      <c r="H72" s="432" t="str">
        <f>IFERROR(VLOOKUP(Tabla1[[#This Row],[Código_Actividad]],[2]PPNE2!C73:D212,2,),"")</f>
        <v/>
      </c>
      <c r="I72" s="424"/>
      <c r="J72" s="425"/>
      <c r="K72" s="433" t="str">
        <f>IFERROR(VLOOKUP(Tabla1[[#This Row],[Descripción]],[2]Detalles!$C$2:$F$520,2,),"")</f>
        <v/>
      </c>
      <c r="L72" s="422"/>
      <c r="M72" s="427" t="str">
        <f>IFERROR(VLOOKUP(Tabla1[[#This Row],[Descripción]],[2]Detalles!$C$2:$F$520,3,),"")</f>
        <v/>
      </c>
      <c r="N72" s="428">
        <f>IFERROR(+Tabla1[[#This Row],[Precio Unitario]]*Tabla1[[#This Row],[Cantidad de Insumos]],)</f>
        <v>0</v>
      </c>
      <c r="O72" s="429" t="str">
        <f>IFERROR(VLOOKUP(Tabla1[[#This Row],[Descripción]],[2]Detalles!$C$2:$F$520,4,),"")</f>
        <v/>
      </c>
      <c r="P72" s="430"/>
      <c r="R72" s="431" t="str">
        <f>IFERROR(VLOOKUP(Tabla1[[#This Row],[Insumos]],[2]Insumos2!$C$5:$D$48,2,),"")</f>
        <v/>
      </c>
    </row>
    <row r="73" spans="2:18" ht="12.75">
      <c r="B73" s="421" t="str">
        <f>IF(Tabla1[[#This Row],[Código_Actividad]]="","",CONCATENATE(Tabla1[[#This Row],[POA]],".",Tabla1[[#This Row],[SRS]],".",Tabla1[[#This Row],[AREA]],".",Tabla1[[#This Row],[TIPO]]))</f>
        <v/>
      </c>
      <c r="C73" s="421" t="s">
        <v>506</v>
      </c>
      <c r="D73" s="421" t="s">
        <v>506</v>
      </c>
      <c r="E73" s="421" t="s">
        <v>506</v>
      </c>
      <c r="F73" s="421" t="s">
        <v>506</v>
      </c>
      <c r="G73" s="422"/>
      <c r="H73" s="432" t="str">
        <f>IFERROR(VLOOKUP(Tabla1[[#This Row],[Código_Actividad]],[2]PPNE2!C74:D213,2,),"")</f>
        <v/>
      </c>
      <c r="I73" s="424"/>
      <c r="J73" s="425"/>
      <c r="K73" s="433" t="str">
        <f>IFERROR(VLOOKUP(Tabla1[[#This Row],[Descripción]],[2]Detalles!$C$2:$F$520,2,),"")</f>
        <v/>
      </c>
      <c r="L73" s="422"/>
      <c r="M73" s="427" t="str">
        <f>IFERROR(VLOOKUP(Tabla1[[#This Row],[Descripción]],[2]Detalles!$C$2:$F$520,3,),"")</f>
        <v/>
      </c>
      <c r="N73" s="428">
        <f>IFERROR(+Tabla1[[#This Row],[Precio Unitario]]*Tabla1[[#This Row],[Cantidad de Insumos]],)</f>
        <v>0</v>
      </c>
      <c r="O73" s="429" t="str">
        <f>IFERROR(VLOOKUP(Tabla1[[#This Row],[Descripción]],[2]Detalles!$C$2:$F$520,4,),"")</f>
        <v/>
      </c>
      <c r="P73" s="430"/>
      <c r="R73" s="431" t="str">
        <f>IFERROR(VLOOKUP(Tabla1[[#This Row],[Insumos]],[2]Insumos2!$C$5:$D$48,2,),"")</f>
        <v/>
      </c>
    </row>
    <row r="74" spans="2:18" ht="12.75">
      <c r="B74" s="421" t="str">
        <f>IF(Tabla1[[#This Row],[Código_Actividad]]="","",CONCATENATE(Tabla1[[#This Row],[POA]],".",Tabla1[[#This Row],[SRS]],".",Tabla1[[#This Row],[AREA]],".",Tabla1[[#This Row],[TIPO]]))</f>
        <v/>
      </c>
      <c r="C74" s="421" t="s">
        <v>506</v>
      </c>
      <c r="D74" s="421" t="s">
        <v>506</v>
      </c>
      <c r="E74" s="421" t="s">
        <v>506</v>
      </c>
      <c r="F74" s="421" t="s">
        <v>506</v>
      </c>
      <c r="G74" s="422"/>
      <c r="H74" s="432" t="str">
        <f>IFERROR(VLOOKUP(Tabla1[[#This Row],[Código_Actividad]],[2]PPNE2!C75:D214,2,),"")</f>
        <v/>
      </c>
      <c r="I74" s="424"/>
      <c r="J74" s="425"/>
      <c r="K74" s="433" t="str">
        <f>IFERROR(VLOOKUP(Tabla1[[#This Row],[Descripción]],[2]Detalles!$C$2:$F$520,2,),"")</f>
        <v/>
      </c>
      <c r="L74" s="422"/>
      <c r="M74" s="427" t="str">
        <f>IFERROR(VLOOKUP(Tabla1[[#This Row],[Descripción]],[2]Detalles!$C$2:$F$520,3,),"")</f>
        <v/>
      </c>
      <c r="N74" s="428">
        <f>IFERROR(+Tabla1[[#This Row],[Precio Unitario]]*Tabla1[[#This Row],[Cantidad de Insumos]],)</f>
        <v>0</v>
      </c>
      <c r="O74" s="429" t="str">
        <f>IFERROR(VLOOKUP(Tabla1[[#This Row],[Descripción]],[2]Detalles!$C$2:$F$520,4,),"")</f>
        <v/>
      </c>
      <c r="P74" s="430"/>
      <c r="R74" s="431" t="str">
        <f>IFERROR(VLOOKUP(Tabla1[[#This Row],[Insumos]],[2]Insumos2!$C$5:$D$48,2,),"")</f>
        <v/>
      </c>
    </row>
    <row r="75" spans="2:18" ht="12.75">
      <c r="B75" s="421" t="str">
        <f>IF(Tabla1[[#This Row],[Código_Actividad]]="","",CONCATENATE(Tabla1[[#This Row],[POA]],".",Tabla1[[#This Row],[SRS]],".",Tabla1[[#This Row],[AREA]],".",Tabla1[[#This Row],[TIPO]]))</f>
        <v/>
      </c>
      <c r="C75" s="421" t="s">
        <v>506</v>
      </c>
      <c r="D75" s="421" t="s">
        <v>506</v>
      </c>
      <c r="E75" s="421" t="s">
        <v>506</v>
      </c>
      <c r="F75" s="421" t="s">
        <v>506</v>
      </c>
      <c r="G75" s="422"/>
      <c r="H75" s="432" t="str">
        <f>IFERROR(VLOOKUP(Tabla1[[#This Row],[Código_Actividad]],[2]PPNE2!C76:D215,2,),"")</f>
        <v/>
      </c>
      <c r="I75" s="424"/>
      <c r="J75" s="425"/>
      <c r="K75" s="433" t="str">
        <f>IFERROR(VLOOKUP(Tabla1[[#This Row],[Descripción]],[2]Detalles!$C$2:$F$520,2,),"")</f>
        <v/>
      </c>
      <c r="L75" s="422"/>
      <c r="M75" s="427" t="str">
        <f>IFERROR(VLOOKUP(Tabla1[[#This Row],[Descripción]],[2]Detalles!$C$2:$F$520,3,),"")</f>
        <v/>
      </c>
      <c r="N75" s="428">
        <f>IFERROR(+Tabla1[[#This Row],[Precio Unitario]]*Tabla1[[#This Row],[Cantidad de Insumos]],)</f>
        <v>0</v>
      </c>
      <c r="O75" s="429" t="str">
        <f>IFERROR(VLOOKUP(Tabla1[[#This Row],[Descripción]],[2]Detalles!$C$2:$F$520,4,),"")</f>
        <v/>
      </c>
      <c r="P75" s="430"/>
      <c r="R75" s="431" t="str">
        <f>IFERROR(VLOOKUP(Tabla1[[#This Row],[Insumos]],[2]Insumos2!$C$5:$D$48,2,),"")</f>
        <v/>
      </c>
    </row>
    <row r="76" spans="2:18" ht="12.75">
      <c r="B76" s="421" t="str">
        <f>IF(Tabla1[[#This Row],[Código_Actividad]]="","",CONCATENATE(Tabla1[[#This Row],[POA]],".",Tabla1[[#This Row],[SRS]],".",Tabla1[[#This Row],[AREA]],".",Tabla1[[#This Row],[TIPO]]))</f>
        <v/>
      </c>
      <c r="C76" s="421" t="s">
        <v>506</v>
      </c>
      <c r="D76" s="421" t="s">
        <v>506</v>
      </c>
      <c r="E76" s="421" t="s">
        <v>506</v>
      </c>
      <c r="F76" s="421" t="s">
        <v>506</v>
      </c>
      <c r="G76" s="422"/>
      <c r="H76" s="432" t="str">
        <f>IFERROR(VLOOKUP(Tabla1[[#This Row],[Código_Actividad]],[2]PPNE2!C77:D216,2,),"")</f>
        <v/>
      </c>
      <c r="I76" s="424"/>
      <c r="J76" s="425"/>
      <c r="K76" s="433" t="str">
        <f>IFERROR(VLOOKUP(Tabla1[[#This Row],[Descripción]],[2]Detalles!$C$2:$F$520,2,),"")</f>
        <v/>
      </c>
      <c r="L76" s="422"/>
      <c r="M76" s="427" t="str">
        <f>IFERROR(VLOOKUP(Tabla1[[#This Row],[Descripción]],[2]Detalles!$C$2:$F$520,3,),"")</f>
        <v/>
      </c>
      <c r="N76" s="428">
        <f>IFERROR(+Tabla1[[#This Row],[Precio Unitario]]*Tabla1[[#This Row],[Cantidad de Insumos]],)</f>
        <v>0</v>
      </c>
      <c r="O76" s="429" t="str">
        <f>IFERROR(VLOOKUP(Tabla1[[#This Row],[Descripción]],[2]Detalles!$C$2:$F$520,4,),"")</f>
        <v/>
      </c>
      <c r="P76" s="430"/>
      <c r="R76" s="431" t="str">
        <f>IFERROR(VLOOKUP(Tabla1[[#This Row],[Insumos]],[2]Insumos2!$C$5:$D$48,2,),"")</f>
        <v/>
      </c>
    </row>
    <row r="77" spans="2:18" ht="12.75">
      <c r="B77" s="421" t="str">
        <f>IF(Tabla1[[#This Row],[Código_Actividad]]="","",CONCATENATE(Tabla1[[#This Row],[POA]],".",Tabla1[[#This Row],[SRS]],".",Tabla1[[#This Row],[AREA]],".",Tabla1[[#This Row],[TIPO]]))</f>
        <v/>
      </c>
      <c r="C77" s="421" t="s">
        <v>506</v>
      </c>
      <c r="D77" s="421" t="s">
        <v>506</v>
      </c>
      <c r="E77" s="421" t="s">
        <v>506</v>
      </c>
      <c r="F77" s="421" t="s">
        <v>506</v>
      </c>
      <c r="G77" s="422"/>
      <c r="H77" s="432" t="str">
        <f>IFERROR(VLOOKUP(Tabla1[[#This Row],[Código_Actividad]],[2]PPNE2!C78:D217,2,),"")</f>
        <v/>
      </c>
      <c r="I77" s="424"/>
      <c r="J77" s="425"/>
      <c r="K77" s="433" t="str">
        <f>IFERROR(VLOOKUP(Tabla1[[#This Row],[Descripción]],[2]Detalles!$C$2:$F$520,2,),"")</f>
        <v/>
      </c>
      <c r="L77" s="422"/>
      <c r="M77" s="427" t="str">
        <f>IFERROR(VLOOKUP(Tabla1[[#This Row],[Descripción]],[2]Detalles!$C$2:$F$520,3,),"")</f>
        <v/>
      </c>
      <c r="N77" s="428">
        <f>IFERROR(+Tabla1[[#This Row],[Precio Unitario]]*Tabla1[[#This Row],[Cantidad de Insumos]],)</f>
        <v>0</v>
      </c>
      <c r="O77" s="429" t="str">
        <f>IFERROR(VLOOKUP(Tabla1[[#This Row],[Descripción]],[2]Detalles!$C$2:$F$520,4,),"")</f>
        <v/>
      </c>
      <c r="P77" s="430"/>
      <c r="R77" s="431" t="str">
        <f>IFERROR(VLOOKUP(Tabla1[[#This Row],[Insumos]],[2]Insumos2!$C$5:$D$48,2,),"")</f>
        <v/>
      </c>
    </row>
    <row r="78" spans="2:18" ht="12.75">
      <c r="B78" s="421" t="str">
        <f>IF(Tabla1[[#This Row],[Código_Actividad]]="","",CONCATENATE(Tabla1[[#This Row],[POA]],".",Tabla1[[#This Row],[SRS]],".",Tabla1[[#This Row],[AREA]],".",Tabla1[[#This Row],[TIPO]]))</f>
        <v/>
      </c>
      <c r="C78" s="421" t="s">
        <v>506</v>
      </c>
      <c r="D78" s="421" t="s">
        <v>506</v>
      </c>
      <c r="E78" s="421" t="s">
        <v>506</v>
      </c>
      <c r="F78" s="421" t="s">
        <v>506</v>
      </c>
      <c r="G78" s="422"/>
      <c r="H78" s="432" t="str">
        <f>IFERROR(VLOOKUP(Tabla1[[#This Row],[Código_Actividad]],[2]PPNE2!C79:D218,2,),"")</f>
        <v/>
      </c>
      <c r="I78" s="424"/>
      <c r="J78" s="425"/>
      <c r="K78" s="433" t="str">
        <f>IFERROR(VLOOKUP(Tabla1[[#This Row],[Descripción]],[2]Detalles!$C$2:$F$520,2,),"")</f>
        <v/>
      </c>
      <c r="L78" s="422"/>
      <c r="M78" s="427" t="str">
        <f>IFERROR(VLOOKUP(Tabla1[[#This Row],[Descripción]],[2]Detalles!$C$2:$F$520,3,),"")</f>
        <v/>
      </c>
      <c r="N78" s="428">
        <f>IFERROR(+Tabla1[[#This Row],[Precio Unitario]]*Tabla1[[#This Row],[Cantidad de Insumos]],)</f>
        <v>0</v>
      </c>
      <c r="O78" s="429" t="str">
        <f>IFERROR(VLOOKUP(Tabla1[[#This Row],[Descripción]],[2]Detalles!$C$2:$F$520,4,),"")</f>
        <v/>
      </c>
      <c r="P78" s="430"/>
      <c r="R78" s="431" t="str">
        <f>IFERROR(VLOOKUP(Tabla1[[#This Row],[Insumos]],[2]Insumos2!$C$5:$D$48,2,),"")</f>
        <v/>
      </c>
    </row>
    <row r="79" spans="2:18" ht="12.75">
      <c r="B79" s="421" t="str">
        <f>IF(Tabla1[[#This Row],[Código_Actividad]]="","",CONCATENATE(Tabla1[[#This Row],[POA]],".",Tabla1[[#This Row],[SRS]],".",Tabla1[[#This Row],[AREA]],".",Tabla1[[#This Row],[TIPO]]))</f>
        <v/>
      </c>
      <c r="C79" s="421" t="s">
        <v>506</v>
      </c>
      <c r="D79" s="421" t="s">
        <v>506</v>
      </c>
      <c r="E79" s="421" t="s">
        <v>506</v>
      </c>
      <c r="F79" s="421" t="s">
        <v>506</v>
      </c>
      <c r="G79" s="422"/>
      <c r="H79" s="432" t="str">
        <f>IFERROR(VLOOKUP(Tabla1[[#This Row],[Código_Actividad]],[2]PPNE2!C80:D219,2,),"")</f>
        <v/>
      </c>
      <c r="I79" s="424"/>
      <c r="J79" s="425"/>
      <c r="K79" s="433" t="str">
        <f>IFERROR(VLOOKUP(Tabla1[[#This Row],[Descripción]],[2]Detalles!$C$2:$F$520,2,),"")</f>
        <v/>
      </c>
      <c r="L79" s="422"/>
      <c r="M79" s="427" t="str">
        <f>IFERROR(VLOOKUP(Tabla1[[#This Row],[Descripción]],[2]Detalles!$C$2:$F$520,3,),"")</f>
        <v/>
      </c>
      <c r="N79" s="428">
        <f>IFERROR(+Tabla1[[#This Row],[Precio Unitario]]*Tabla1[[#This Row],[Cantidad de Insumos]],)</f>
        <v>0</v>
      </c>
      <c r="O79" s="429" t="str">
        <f>IFERROR(VLOOKUP(Tabla1[[#This Row],[Descripción]],[2]Detalles!$C$2:$F$520,4,),"")</f>
        <v/>
      </c>
      <c r="P79" s="430"/>
      <c r="R79" s="431" t="str">
        <f>IFERROR(VLOOKUP(Tabla1[[#This Row],[Insumos]],[2]Insumos2!$C$5:$D$48,2,),"")</f>
        <v/>
      </c>
    </row>
    <row r="80" spans="2:18" ht="12.75">
      <c r="B80" s="421" t="str">
        <f>IF(Tabla1[[#This Row],[Código_Actividad]]="","",CONCATENATE(Tabla1[[#This Row],[POA]],".",Tabla1[[#This Row],[SRS]],".",Tabla1[[#This Row],[AREA]],".",Tabla1[[#This Row],[TIPO]]))</f>
        <v/>
      </c>
      <c r="C80" s="421" t="s">
        <v>506</v>
      </c>
      <c r="D80" s="421" t="s">
        <v>506</v>
      </c>
      <c r="E80" s="421" t="s">
        <v>506</v>
      </c>
      <c r="F80" s="421" t="s">
        <v>506</v>
      </c>
      <c r="G80" s="422"/>
      <c r="H80" s="432" t="str">
        <f>IFERROR(VLOOKUP(Tabla1[[#This Row],[Código_Actividad]],[2]PPNE2!C81:D220,2,),"")</f>
        <v/>
      </c>
      <c r="I80" s="424"/>
      <c r="J80" s="425"/>
      <c r="K80" s="433" t="str">
        <f>IFERROR(VLOOKUP(Tabla1[[#This Row],[Descripción]],[2]Detalles!$C$2:$F$520,2,),"")</f>
        <v/>
      </c>
      <c r="L80" s="422"/>
      <c r="M80" s="427" t="str">
        <f>IFERROR(VLOOKUP(Tabla1[[#This Row],[Descripción]],[2]Detalles!$C$2:$F$520,3,),"")</f>
        <v/>
      </c>
      <c r="N80" s="428">
        <f>IFERROR(+Tabla1[[#This Row],[Precio Unitario]]*Tabla1[[#This Row],[Cantidad de Insumos]],)</f>
        <v>0</v>
      </c>
      <c r="O80" s="429" t="str">
        <f>IFERROR(VLOOKUP(Tabla1[[#This Row],[Descripción]],[2]Detalles!$C$2:$F$520,4,),"")</f>
        <v/>
      </c>
      <c r="P80" s="430"/>
      <c r="R80" s="431" t="str">
        <f>IFERROR(VLOOKUP(Tabla1[[#This Row],[Insumos]],[2]Insumos2!$C$5:$D$48,2,),"")</f>
        <v/>
      </c>
    </row>
    <row r="81" spans="2:18" ht="12.75">
      <c r="B81" s="421" t="str">
        <f>IF(Tabla1[[#This Row],[Código_Actividad]]="","",CONCATENATE(Tabla1[[#This Row],[POA]],".",Tabla1[[#This Row],[SRS]],".",Tabla1[[#This Row],[AREA]],".",Tabla1[[#This Row],[TIPO]]))</f>
        <v/>
      </c>
      <c r="C81" s="421" t="s">
        <v>506</v>
      </c>
      <c r="D81" s="421" t="s">
        <v>506</v>
      </c>
      <c r="E81" s="421" t="s">
        <v>506</v>
      </c>
      <c r="F81" s="421" t="s">
        <v>506</v>
      </c>
      <c r="G81" s="422"/>
      <c r="H81" s="432" t="str">
        <f>IFERROR(VLOOKUP(Tabla1[[#This Row],[Código_Actividad]],[2]PPNE2!C82:D221,2,),"")</f>
        <v/>
      </c>
      <c r="I81" s="424"/>
      <c r="J81" s="425"/>
      <c r="K81" s="433" t="str">
        <f>IFERROR(VLOOKUP(Tabla1[[#This Row],[Descripción]],[2]Detalles!$C$2:$F$520,2,),"")</f>
        <v/>
      </c>
      <c r="L81" s="422"/>
      <c r="M81" s="427" t="str">
        <f>IFERROR(VLOOKUP(Tabla1[[#This Row],[Descripción]],[2]Detalles!$C$2:$F$520,3,),"")</f>
        <v/>
      </c>
      <c r="N81" s="428">
        <f>IFERROR(+Tabla1[[#This Row],[Precio Unitario]]*Tabla1[[#This Row],[Cantidad de Insumos]],)</f>
        <v>0</v>
      </c>
      <c r="O81" s="429" t="str">
        <f>IFERROR(VLOOKUP(Tabla1[[#This Row],[Descripción]],[2]Detalles!$C$2:$F$520,4,),"")</f>
        <v/>
      </c>
      <c r="P81" s="430"/>
      <c r="R81" s="431" t="str">
        <f>IFERROR(VLOOKUP(Tabla1[[#This Row],[Insumos]],[2]Insumos2!$C$5:$D$48,2,),"")</f>
        <v/>
      </c>
    </row>
    <row r="82" spans="2:18" ht="12.75">
      <c r="B82" s="421" t="str">
        <f>IF(Tabla1[[#This Row],[Código_Actividad]]="","",CONCATENATE(Tabla1[[#This Row],[POA]],".",Tabla1[[#This Row],[SRS]],".",Tabla1[[#This Row],[AREA]],".",Tabla1[[#This Row],[TIPO]]))</f>
        <v/>
      </c>
      <c r="C82" s="421" t="s">
        <v>506</v>
      </c>
      <c r="D82" s="421" t="s">
        <v>506</v>
      </c>
      <c r="E82" s="421" t="s">
        <v>506</v>
      </c>
      <c r="F82" s="421" t="s">
        <v>506</v>
      </c>
      <c r="G82" s="422"/>
      <c r="H82" s="432" t="str">
        <f>IFERROR(VLOOKUP(Tabla1[[#This Row],[Código_Actividad]],[2]PPNE2!C83:D222,2,),"")</f>
        <v/>
      </c>
      <c r="I82" s="424"/>
      <c r="J82" s="425"/>
      <c r="K82" s="433" t="str">
        <f>IFERROR(VLOOKUP(Tabla1[[#This Row],[Descripción]],[2]Detalles!$C$2:$F$520,2,),"")</f>
        <v/>
      </c>
      <c r="L82" s="422"/>
      <c r="M82" s="427" t="str">
        <f>IFERROR(VLOOKUP(Tabla1[[#This Row],[Descripción]],[2]Detalles!$C$2:$F$520,3,),"")</f>
        <v/>
      </c>
      <c r="N82" s="428">
        <f>IFERROR(+Tabla1[[#This Row],[Precio Unitario]]*Tabla1[[#This Row],[Cantidad de Insumos]],)</f>
        <v>0</v>
      </c>
      <c r="O82" s="429" t="str">
        <f>IFERROR(VLOOKUP(Tabla1[[#This Row],[Descripción]],[2]Detalles!$C$2:$F$520,4,),"")</f>
        <v/>
      </c>
      <c r="P82" s="430"/>
      <c r="R82" s="431" t="str">
        <f>IFERROR(VLOOKUP(Tabla1[[#This Row],[Insumos]],[2]Insumos2!$C$5:$D$48,2,),"")</f>
        <v/>
      </c>
    </row>
    <row r="83" spans="2:18" ht="12.75">
      <c r="B83" s="421" t="str">
        <f>IF(Tabla1[[#This Row],[Código_Actividad]]="","",CONCATENATE(Tabla1[[#This Row],[POA]],".",Tabla1[[#This Row],[SRS]],".",Tabla1[[#This Row],[AREA]],".",Tabla1[[#This Row],[TIPO]]))</f>
        <v/>
      </c>
      <c r="C83" s="421" t="s">
        <v>506</v>
      </c>
      <c r="D83" s="421" t="s">
        <v>506</v>
      </c>
      <c r="E83" s="421" t="s">
        <v>506</v>
      </c>
      <c r="F83" s="421" t="s">
        <v>506</v>
      </c>
      <c r="G83" s="422"/>
      <c r="H83" s="432" t="str">
        <f>IFERROR(VLOOKUP(Tabla1[[#This Row],[Código_Actividad]],[2]PPNE2!C84:D223,2,),"")</f>
        <v/>
      </c>
      <c r="I83" s="424"/>
      <c r="J83" s="425"/>
      <c r="K83" s="433" t="str">
        <f>IFERROR(VLOOKUP(Tabla1[[#This Row],[Descripción]],[2]Detalles!$C$2:$F$520,2,),"")</f>
        <v/>
      </c>
      <c r="L83" s="422"/>
      <c r="M83" s="427" t="str">
        <f>IFERROR(VLOOKUP(Tabla1[[#This Row],[Descripción]],[2]Detalles!$C$2:$F$520,3,),"")</f>
        <v/>
      </c>
      <c r="N83" s="428">
        <f>IFERROR(+Tabla1[[#This Row],[Precio Unitario]]*Tabla1[[#This Row],[Cantidad de Insumos]],)</f>
        <v>0</v>
      </c>
      <c r="O83" s="429" t="str">
        <f>IFERROR(VLOOKUP(Tabla1[[#This Row],[Descripción]],[2]Detalles!$C$2:$F$520,4,),"")</f>
        <v/>
      </c>
      <c r="P83" s="430"/>
      <c r="R83" s="431" t="str">
        <f>IFERROR(VLOOKUP(Tabla1[[#This Row],[Insumos]],[2]Insumos2!$C$5:$D$48,2,),"")</f>
        <v/>
      </c>
    </row>
    <row r="84" spans="2:18" ht="12.75">
      <c r="B84" s="421" t="str">
        <f>IF(Tabla1[[#This Row],[Código_Actividad]]="","",CONCATENATE(Tabla1[[#This Row],[POA]],".",Tabla1[[#This Row],[SRS]],".",Tabla1[[#This Row],[AREA]],".",Tabla1[[#This Row],[TIPO]]))</f>
        <v/>
      </c>
      <c r="C84" s="421" t="s">
        <v>506</v>
      </c>
      <c r="D84" s="421" t="s">
        <v>506</v>
      </c>
      <c r="E84" s="421" t="s">
        <v>506</v>
      </c>
      <c r="F84" s="421" t="s">
        <v>506</v>
      </c>
      <c r="G84" s="422"/>
      <c r="H84" s="432" t="str">
        <f>IFERROR(VLOOKUP(Tabla1[[#This Row],[Código_Actividad]],[2]PPNE2!C85:D224,2,),"")</f>
        <v/>
      </c>
      <c r="I84" s="424"/>
      <c r="J84" s="425"/>
      <c r="K84" s="433" t="str">
        <f>IFERROR(VLOOKUP(Tabla1[[#This Row],[Descripción]],[2]Detalles!$C$2:$F$520,2,),"")</f>
        <v/>
      </c>
      <c r="L84" s="422"/>
      <c r="M84" s="427" t="str">
        <f>IFERROR(VLOOKUP(Tabla1[[#This Row],[Descripción]],[2]Detalles!$C$2:$F$520,3,),"")</f>
        <v/>
      </c>
      <c r="N84" s="428">
        <f>IFERROR(+Tabla1[[#This Row],[Precio Unitario]]*Tabla1[[#This Row],[Cantidad de Insumos]],)</f>
        <v>0</v>
      </c>
      <c r="O84" s="429" t="str">
        <f>IFERROR(VLOOKUP(Tabla1[[#This Row],[Descripción]],[2]Detalles!$C$2:$F$520,4,),"")</f>
        <v/>
      </c>
      <c r="P84" s="430"/>
      <c r="R84" s="431" t="str">
        <f>IFERROR(VLOOKUP(Tabla1[[#This Row],[Insumos]],[2]Insumos2!$C$5:$D$48,2,),"")</f>
        <v/>
      </c>
    </row>
    <row r="85" spans="2:18" ht="12.75">
      <c r="B85" s="421" t="str">
        <f>IF(Tabla1[[#This Row],[Código_Actividad]]="","",CONCATENATE(Tabla1[[#This Row],[POA]],".",Tabla1[[#This Row],[SRS]],".",Tabla1[[#This Row],[AREA]],".",Tabla1[[#This Row],[TIPO]]))</f>
        <v/>
      </c>
      <c r="C85" s="421" t="s">
        <v>506</v>
      </c>
      <c r="D85" s="421" t="s">
        <v>506</v>
      </c>
      <c r="E85" s="421" t="s">
        <v>506</v>
      </c>
      <c r="F85" s="421" t="s">
        <v>506</v>
      </c>
      <c r="G85" s="422"/>
      <c r="H85" s="432" t="str">
        <f>IFERROR(VLOOKUP(Tabla1[[#This Row],[Código_Actividad]],[2]PPNE2!C86:D225,2,),"")</f>
        <v/>
      </c>
      <c r="I85" s="424"/>
      <c r="J85" s="425"/>
      <c r="K85" s="433" t="str">
        <f>IFERROR(VLOOKUP(Tabla1[[#This Row],[Descripción]],[2]Detalles!$C$2:$F$520,2,),"")</f>
        <v/>
      </c>
      <c r="L85" s="422"/>
      <c r="M85" s="427" t="str">
        <f>IFERROR(VLOOKUP(Tabla1[[#This Row],[Descripción]],[2]Detalles!$C$2:$F$520,3,),"")</f>
        <v/>
      </c>
      <c r="N85" s="428">
        <f>IFERROR(+Tabla1[[#This Row],[Precio Unitario]]*Tabla1[[#This Row],[Cantidad de Insumos]],)</f>
        <v>0</v>
      </c>
      <c r="O85" s="429" t="str">
        <f>IFERROR(VLOOKUP(Tabla1[[#This Row],[Descripción]],[2]Detalles!$C$2:$F$520,4,),"")</f>
        <v/>
      </c>
      <c r="P85" s="430"/>
      <c r="R85" s="431" t="str">
        <f>IFERROR(VLOOKUP(Tabla1[[#This Row],[Insumos]],[2]Insumos2!$C$5:$D$48,2,),"")</f>
        <v/>
      </c>
    </row>
    <row r="86" spans="2:18" ht="12.75">
      <c r="B86" s="421" t="str">
        <f>IF(Tabla1[[#This Row],[Código_Actividad]]="","",CONCATENATE(Tabla1[[#This Row],[POA]],".",Tabla1[[#This Row],[SRS]],".",Tabla1[[#This Row],[AREA]],".",Tabla1[[#This Row],[TIPO]]))</f>
        <v/>
      </c>
      <c r="C86" s="421" t="s">
        <v>506</v>
      </c>
      <c r="D86" s="421" t="s">
        <v>506</v>
      </c>
      <c r="E86" s="421" t="s">
        <v>506</v>
      </c>
      <c r="F86" s="421" t="s">
        <v>506</v>
      </c>
      <c r="G86" s="422"/>
      <c r="H86" s="432" t="str">
        <f>IFERROR(VLOOKUP(Tabla1[[#This Row],[Código_Actividad]],[2]PPNE2!C87:D226,2,),"")</f>
        <v/>
      </c>
      <c r="I86" s="424"/>
      <c r="J86" s="425"/>
      <c r="K86" s="433" t="str">
        <f>IFERROR(VLOOKUP(Tabla1[[#This Row],[Descripción]],[2]Detalles!$C$2:$F$520,2,),"")</f>
        <v/>
      </c>
      <c r="L86" s="422"/>
      <c r="M86" s="427" t="str">
        <f>IFERROR(VLOOKUP(Tabla1[[#This Row],[Descripción]],[2]Detalles!$C$2:$F$520,3,),"")</f>
        <v/>
      </c>
      <c r="N86" s="428">
        <f>IFERROR(+Tabla1[[#This Row],[Precio Unitario]]*Tabla1[[#This Row],[Cantidad de Insumos]],)</f>
        <v>0</v>
      </c>
      <c r="O86" s="429" t="str">
        <f>IFERROR(VLOOKUP(Tabla1[[#This Row],[Descripción]],[2]Detalles!$C$2:$F$520,4,),"")</f>
        <v/>
      </c>
      <c r="P86" s="430"/>
      <c r="R86" s="431" t="str">
        <f>IFERROR(VLOOKUP(Tabla1[[#This Row],[Insumos]],[2]Insumos2!$C$5:$D$48,2,),"")</f>
        <v/>
      </c>
    </row>
    <row r="87" spans="2:18" ht="12.75">
      <c r="B87" s="421" t="str">
        <f>IF(Tabla1[[#This Row],[Código_Actividad]]="","",CONCATENATE(Tabla1[[#This Row],[POA]],".",Tabla1[[#This Row],[SRS]],".",Tabla1[[#This Row],[AREA]],".",Tabla1[[#This Row],[TIPO]]))</f>
        <v/>
      </c>
      <c r="C87" s="421" t="s">
        <v>506</v>
      </c>
      <c r="D87" s="421" t="s">
        <v>506</v>
      </c>
      <c r="E87" s="421" t="s">
        <v>506</v>
      </c>
      <c r="F87" s="421" t="s">
        <v>506</v>
      </c>
      <c r="G87" s="422"/>
      <c r="H87" s="432" t="str">
        <f>IFERROR(VLOOKUP(Tabla1[[#This Row],[Código_Actividad]],[2]PPNE2!C88:D227,2,),"")</f>
        <v/>
      </c>
      <c r="I87" s="424"/>
      <c r="J87" s="425"/>
      <c r="K87" s="433" t="str">
        <f>IFERROR(VLOOKUP(Tabla1[[#This Row],[Descripción]],[2]Detalles!$C$2:$F$520,2,),"")</f>
        <v/>
      </c>
      <c r="L87" s="422"/>
      <c r="M87" s="427" t="str">
        <f>IFERROR(VLOOKUP(Tabla1[[#This Row],[Descripción]],[2]Detalles!$C$2:$F$520,3,),"")</f>
        <v/>
      </c>
      <c r="N87" s="428">
        <f>IFERROR(+Tabla1[[#This Row],[Precio Unitario]]*Tabla1[[#This Row],[Cantidad de Insumos]],)</f>
        <v>0</v>
      </c>
      <c r="O87" s="429" t="str">
        <f>IFERROR(VLOOKUP(Tabla1[[#This Row],[Descripción]],[2]Detalles!$C$2:$F$520,4,),"")</f>
        <v/>
      </c>
      <c r="P87" s="430"/>
      <c r="R87" s="431" t="str">
        <f>IFERROR(VLOOKUP(Tabla1[[#This Row],[Insumos]],[2]Insumos2!$C$5:$D$48,2,),"")</f>
        <v/>
      </c>
    </row>
    <row r="88" spans="2:18" ht="12.75">
      <c r="B88" s="421" t="str">
        <f>IF(Tabla1[[#This Row],[Código_Actividad]]="","",CONCATENATE(Tabla1[[#This Row],[POA]],".",Tabla1[[#This Row],[SRS]],".",Tabla1[[#This Row],[AREA]],".",Tabla1[[#This Row],[TIPO]]))</f>
        <v/>
      </c>
      <c r="C88" s="421" t="s">
        <v>506</v>
      </c>
      <c r="D88" s="421" t="s">
        <v>506</v>
      </c>
      <c r="E88" s="421" t="s">
        <v>506</v>
      </c>
      <c r="F88" s="421" t="s">
        <v>506</v>
      </c>
      <c r="G88" s="422"/>
      <c r="H88" s="432" t="str">
        <f>IFERROR(VLOOKUP(Tabla1[[#This Row],[Código_Actividad]],[2]PPNE2!C89:D228,2,),"")</f>
        <v/>
      </c>
      <c r="I88" s="424"/>
      <c r="J88" s="425"/>
      <c r="K88" s="433" t="str">
        <f>IFERROR(VLOOKUP(Tabla1[[#This Row],[Descripción]],[2]Detalles!$C$2:$F$520,2,),"")</f>
        <v/>
      </c>
      <c r="L88" s="422"/>
      <c r="M88" s="427" t="str">
        <f>IFERROR(VLOOKUP(Tabla1[[#This Row],[Descripción]],[2]Detalles!$C$2:$F$520,3,),"")</f>
        <v/>
      </c>
      <c r="N88" s="428">
        <f>IFERROR(+Tabla1[[#This Row],[Precio Unitario]]*Tabla1[[#This Row],[Cantidad de Insumos]],)</f>
        <v>0</v>
      </c>
      <c r="O88" s="429" t="str">
        <f>IFERROR(VLOOKUP(Tabla1[[#This Row],[Descripción]],[2]Detalles!$C$2:$F$520,4,),"")</f>
        <v/>
      </c>
      <c r="P88" s="430"/>
      <c r="R88" s="431" t="str">
        <f>IFERROR(VLOOKUP(Tabla1[[#This Row],[Insumos]],[2]Insumos2!$C$5:$D$48,2,),"")</f>
        <v/>
      </c>
    </row>
    <row r="89" spans="2:18" ht="12.75">
      <c r="B89" s="421" t="str">
        <f>IF(Tabla1[[#This Row],[Código_Actividad]]="","",CONCATENATE(Tabla1[[#This Row],[POA]],".",Tabla1[[#This Row],[SRS]],".",Tabla1[[#This Row],[AREA]],".",Tabla1[[#This Row],[TIPO]]))</f>
        <v/>
      </c>
      <c r="C89" s="421" t="s">
        <v>506</v>
      </c>
      <c r="D89" s="421" t="s">
        <v>506</v>
      </c>
      <c r="E89" s="421" t="s">
        <v>506</v>
      </c>
      <c r="F89" s="421" t="s">
        <v>506</v>
      </c>
      <c r="G89" s="422"/>
      <c r="H89" s="432" t="str">
        <f>IFERROR(VLOOKUP(Tabla1[[#This Row],[Código_Actividad]],[2]PPNE2!C90:D229,2,),"")</f>
        <v/>
      </c>
      <c r="I89" s="424"/>
      <c r="J89" s="425"/>
      <c r="K89" s="433" t="str">
        <f>IFERROR(VLOOKUP(Tabla1[[#This Row],[Descripción]],[2]Detalles!$C$2:$F$520,2,),"")</f>
        <v/>
      </c>
      <c r="L89" s="422"/>
      <c r="M89" s="427" t="str">
        <f>IFERROR(VLOOKUP(Tabla1[[#This Row],[Descripción]],[2]Detalles!$C$2:$F$520,3,),"")</f>
        <v/>
      </c>
      <c r="N89" s="428">
        <f>IFERROR(+Tabla1[[#This Row],[Precio Unitario]]*Tabla1[[#This Row],[Cantidad de Insumos]],)</f>
        <v>0</v>
      </c>
      <c r="O89" s="429" t="str">
        <f>IFERROR(VLOOKUP(Tabla1[[#This Row],[Descripción]],[2]Detalles!$C$2:$F$520,4,),"")</f>
        <v/>
      </c>
      <c r="P89" s="430"/>
      <c r="R89" s="431" t="str">
        <f>IFERROR(VLOOKUP(Tabla1[[#This Row],[Insumos]],[2]Insumos2!$C$5:$D$48,2,),"")</f>
        <v/>
      </c>
    </row>
    <row r="90" spans="2:18" ht="12.75">
      <c r="B90" s="421" t="str">
        <f>IF(Tabla1[[#This Row],[Código_Actividad]]="","",CONCATENATE(Tabla1[[#This Row],[POA]],".",Tabla1[[#This Row],[SRS]],".",Tabla1[[#This Row],[AREA]],".",Tabla1[[#This Row],[TIPO]]))</f>
        <v/>
      </c>
      <c r="C90" s="421" t="s">
        <v>506</v>
      </c>
      <c r="D90" s="421" t="s">
        <v>506</v>
      </c>
      <c r="E90" s="421" t="s">
        <v>506</v>
      </c>
      <c r="F90" s="421" t="s">
        <v>506</v>
      </c>
      <c r="G90" s="422"/>
      <c r="H90" s="432" t="str">
        <f>IFERROR(VLOOKUP(Tabla1[[#This Row],[Código_Actividad]],[2]PPNE2!C91:D230,2,),"")</f>
        <v/>
      </c>
      <c r="I90" s="424"/>
      <c r="J90" s="425"/>
      <c r="K90" s="433" t="str">
        <f>IFERROR(VLOOKUP(Tabla1[[#This Row],[Descripción]],[2]Detalles!$C$2:$F$520,2,),"")</f>
        <v/>
      </c>
      <c r="L90" s="422"/>
      <c r="M90" s="427" t="str">
        <f>IFERROR(VLOOKUP(Tabla1[[#This Row],[Descripción]],[2]Detalles!$C$2:$F$520,3,),"")</f>
        <v/>
      </c>
      <c r="N90" s="428">
        <f>IFERROR(+Tabla1[[#This Row],[Precio Unitario]]*Tabla1[[#This Row],[Cantidad de Insumos]],)</f>
        <v>0</v>
      </c>
      <c r="O90" s="429" t="str">
        <f>IFERROR(VLOOKUP(Tabla1[[#This Row],[Descripción]],[2]Detalles!$C$2:$F$520,4,),"")</f>
        <v/>
      </c>
      <c r="P90" s="430"/>
      <c r="R90" s="431" t="str">
        <f>IFERROR(VLOOKUP(Tabla1[[#This Row],[Insumos]],[2]Insumos2!$C$5:$D$48,2,),"")</f>
        <v/>
      </c>
    </row>
    <row r="91" spans="2:18" ht="12.75">
      <c r="B91" s="421" t="str">
        <f>IF(Tabla1[[#This Row],[Código_Actividad]]="","",CONCATENATE(Tabla1[[#This Row],[POA]],".",Tabla1[[#This Row],[SRS]],".",Tabla1[[#This Row],[AREA]],".",Tabla1[[#This Row],[TIPO]]))</f>
        <v/>
      </c>
      <c r="C91" s="421" t="s">
        <v>506</v>
      </c>
      <c r="D91" s="421" t="s">
        <v>506</v>
      </c>
      <c r="E91" s="421" t="s">
        <v>506</v>
      </c>
      <c r="F91" s="421" t="s">
        <v>506</v>
      </c>
      <c r="G91" s="422"/>
      <c r="H91" s="432" t="str">
        <f>IFERROR(VLOOKUP(Tabla1[[#This Row],[Código_Actividad]],[2]PPNE2!C92:D231,2,),"")</f>
        <v/>
      </c>
      <c r="I91" s="424"/>
      <c r="J91" s="425"/>
      <c r="K91" s="433" t="str">
        <f>IFERROR(VLOOKUP(Tabla1[[#This Row],[Descripción]],[2]Detalles!$C$2:$F$520,2,),"")</f>
        <v/>
      </c>
      <c r="L91" s="422"/>
      <c r="M91" s="427" t="str">
        <f>IFERROR(VLOOKUP(Tabla1[[#This Row],[Descripción]],[2]Detalles!$C$2:$F$520,3,),"")</f>
        <v/>
      </c>
      <c r="N91" s="428">
        <f>IFERROR(+Tabla1[[#This Row],[Precio Unitario]]*Tabla1[[#This Row],[Cantidad de Insumos]],)</f>
        <v>0</v>
      </c>
      <c r="O91" s="429" t="str">
        <f>IFERROR(VLOOKUP(Tabla1[[#This Row],[Descripción]],[2]Detalles!$C$2:$F$520,4,),"")</f>
        <v/>
      </c>
      <c r="P91" s="430"/>
      <c r="R91" s="431" t="str">
        <f>IFERROR(VLOOKUP(Tabla1[[#This Row],[Insumos]],[2]Insumos2!$C$5:$D$48,2,),"")</f>
        <v/>
      </c>
    </row>
    <row r="92" spans="2:18" ht="12.75">
      <c r="B92" s="421" t="str">
        <f>IF(Tabla1[[#This Row],[Código_Actividad]]="","",CONCATENATE(Tabla1[[#This Row],[POA]],".",Tabla1[[#This Row],[SRS]],".",Tabla1[[#This Row],[AREA]],".",Tabla1[[#This Row],[TIPO]]))</f>
        <v/>
      </c>
      <c r="C92" s="421" t="s">
        <v>506</v>
      </c>
      <c r="D92" s="421" t="s">
        <v>506</v>
      </c>
      <c r="E92" s="421" t="s">
        <v>506</v>
      </c>
      <c r="F92" s="421" t="s">
        <v>506</v>
      </c>
      <c r="G92" s="422"/>
      <c r="H92" s="432" t="str">
        <f>IFERROR(VLOOKUP(Tabla1[[#This Row],[Código_Actividad]],[2]PPNE2!C93:D232,2,),"")</f>
        <v/>
      </c>
      <c r="I92" s="424"/>
      <c r="J92" s="425"/>
      <c r="K92" s="433" t="str">
        <f>IFERROR(VLOOKUP(Tabla1[[#This Row],[Descripción]],[2]Detalles!$C$2:$F$520,2,),"")</f>
        <v/>
      </c>
      <c r="L92" s="422"/>
      <c r="M92" s="427" t="str">
        <f>IFERROR(VLOOKUP(Tabla1[[#This Row],[Descripción]],[2]Detalles!$C$2:$F$520,3,),"")</f>
        <v/>
      </c>
      <c r="N92" s="428">
        <f>IFERROR(+Tabla1[[#This Row],[Precio Unitario]]*Tabla1[[#This Row],[Cantidad de Insumos]],)</f>
        <v>0</v>
      </c>
      <c r="O92" s="429" t="str">
        <f>IFERROR(VLOOKUP(Tabla1[[#This Row],[Descripción]],[2]Detalles!$C$2:$F$520,4,),"")</f>
        <v/>
      </c>
      <c r="P92" s="430"/>
      <c r="R92" s="431" t="str">
        <f>IFERROR(VLOOKUP(Tabla1[[#This Row],[Insumos]],[2]Insumos2!$C$5:$D$48,2,),"")</f>
        <v/>
      </c>
    </row>
    <row r="93" spans="2:18" ht="12.75">
      <c r="B93" s="421" t="str">
        <f>IF(Tabla1[[#This Row],[Código_Actividad]]="","",CONCATENATE(Tabla1[[#This Row],[POA]],".",Tabla1[[#This Row],[SRS]],".",Tabla1[[#This Row],[AREA]],".",Tabla1[[#This Row],[TIPO]]))</f>
        <v/>
      </c>
      <c r="C93" s="421" t="s">
        <v>506</v>
      </c>
      <c r="D93" s="421" t="s">
        <v>506</v>
      </c>
      <c r="E93" s="421" t="s">
        <v>506</v>
      </c>
      <c r="F93" s="421" t="s">
        <v>506</v>
      </c>
      <c r="G93" s="422"/>
      <c r="H93" s="432" t="str">
        <f>IFERROR(VLOOKUP(Tabla1[[#This Row],[Código_Actividad]],[2]PPNE2!C94:D233,2,),"")</f>
        <v/>
      </c>
      <c r="I93" s="424"/>
      <c r="J93" s="425"/>
      <c r="K93" s="433" t="str">
        <f>IFERROR(VLOOKUP(Tabla1[[#This Row],[Descripción]],[2]Detalles!$C$2:$F$520,2,),"")</f>
        <v/>
      </c>
      <c r="L93" s="422"/>
      <c r="M93" s="427" t="str">
        <f>IFERROR(VLOOKUP(Tabla1[[#This Row],[Descripción]],[2]Detalles!$C$2:$F$520,3,),"")</f>
        <v/>
      </c>
      <c r="N93" s="428">
        <f>IFERROR(+Tabla1[[#This Row],[Precio Unitario]]*Tabla1[[#This Row],[Cantidad de Insumos]],)</f>
        <v>0</v>
      </c>
      <c r="O93" s="429" t="str">
        <f>IFERROR(VLOOKUP(Tabla1[[#This Row],[Descripción]],[2]Detalles!$C$2:$F$520,4,),"")</f>
        <v/>
      </c>
      <c r="P93" s="430"/>
      <c r="R93" s="431" t="str">
        <f>IFERROR(VLOOKUP(Tabla1[[#This Row],[Insumos]],[2]Insumos2!$C$5:$D$48,2,),"")</f>
        <v/>
      </c>
    </row>
    <row r="94" spans="2:18" ht="12.75">
      <c r="B94" s="421" t="str">
        <f>IF(Tabla1[[#This Row],[Código_Actividad]]="","",CONCATENATE(Tabla1[[#This Row],[POA]],".",Tabla1[[#This Row],[SRS]],".",Tabla1[[#This Row],[AREA]],".",Tabla1[[#This Row],[TIPO]]))</f>
        <v/>
      </c>
      <c r="C94" s="421" t="s">
        <v>506</v>
      </c>
      <c r="D94" s="421" t="s">
        <v>506</v>
      </c>
      <c r="E94" s="421" t="s">
        <v>506</v>
      </c>
      <c r="F94" s="421" t="s">
        <v>506</v>
      </c>
      <c r="G94" s="422"/>
      <c r="H94" s="432" t="str">
        <f>IFERROR(VLOOKUP(Tabla1[[#This Row],[Código_Actividad]],[2]PPNE2!C95:D234,2,),"")</f>
        <v/>
      </c>
      <c r="I94" s="424"/>
      <c r="J94" s="425"/>
      <c r="K94" s="433" t="str">
        <f>IFERROR(VLOOKUP(Tabla1[[#This Row],[Descripción]],[2]Detalles!$C$2:$F$520,2,),"")</f>
        <v/>
      </c>
      <c r="L94" s="422"/>
      <c r="M94" s="427" t="str">
        <f>IFERROR(VLOOKUP(Tabla1[[#This Row],[Descripción]],[2]Detalles!$C$2:$F$520,3,),"")</f>
        <v/>
      </c>
      <c r="N94" s="428">
        <f>IFERROR(+Tabla1[[#This Row],[Precio Unitario]]*Tabla1[[#This Row],[Cantidad de Insumos]],)</f>
        <v>0</v>
      </c>
      <c r="O94" s="429" t="str">
        <f>IFERROR(VLOOKUP(Tabla1[[#This Row],[Descripción]],[2]Detalles!$C$2:$F$520,4,),"")</f>
        <v/>
      </c>
      <c r="P94" s="430"/>
      <c r="R94" s="431" t="str">
        <f>IFERROR(VLOOKUP(Tabla1[[#This Row],[Insumos]],[2]Insumos2!$C$5:$D$48,2,),"")</f>
        <v/>
      </c>
    </row>
    <row r="95" spans="2:18" ht="12.75">
      <c r="B95" s="421" t="str">
        <f>IF(Tabla1[[#This Row],[Código_Actividad]]="","",CONCATENATE(Tabla1[[#This Row],[POA]],".",Tabla1[[#This Row],[SRS]],".",Tabla1[[#This Row],[AREA]],".",Tabla1[[#This Row],[TIPO]]))</f>
        <v/>
      </c>
      <c r="C95" s="421" t="s">
        <v>506</v>
      </c>
      <c r="D95" s="421" t="s">
        <v>506</v>
      </c>
      <c r="E95" s="421" t="s">
        <v>506</v>
      </c>
      <c r="F95" s="421" t="s">
        <v>506</v>
      </c>
      <c r="G95" s="422"/>
      <c r="H95" s="432" t="str">
        <f>IFERROR(VLOOKUP(Tabla1[[#This Row],[Código_Actividad]],[2]PPNE2!C96:D235,2,),"")</f>
        <v/>
      </c>
      <c r="I95" s="424"/>
      <c r="J95" s="425"/>
      <c r="K95" s="433" t="str">
        <f>IFERROR(VLOOKUP(Tabla1[[#This Row],[Descripción]],[2]Detalles!$C$2:$F$520,2,),"")</f>
        <v/>
      </c>
      <c r="L95" s="422"/>
      <c r="M95" s="427" t="str">
        <f>IFERROR(VLOOKUP(Tabla1[[#This Row],[Descripción]],[2]Detalles!$C$2:$F$520,3,),"")</f>
        <v/>
      </c>
      <c r="N95" s="428">
        <f>IFERROR(+Tabla1[[#This Row],[Precio Unitario]]*Tabla1[[#This Row],[Cantidad de Insumos]],)</f>
        <v>0</v>
      </c>
      <c r="O95" s="429" t="str">
        <f>IFERROR(VLOOKUP(Tabla1[[#This Row],[Descripción]],[2]Detalles!$C$2:$F$520,4,),"")</f>
        <v/>
      </c>
      <c r="P95" s="430"/>
      <c r="R95" s="431" t="str">
        <f>IFERROR(VLOOKUP(Tabla1[[#This Row],[Insumos]],[2]Insumos2!$C$5:$D$48,2,),"")</f>
        <v/>
      </c>
    </row>
    <row r="96" spans="2:18" ht="12.75">
      <c r="B96" s="421" t="str">
        <f>IF(Tabla1[[#This Row],[Código_Actividad]]="","",CONCATENATE(Tabla1[[#This Row],[POA]],".",Tabla1[[#This Row],[SRS]],".",Tabla1[[#This Row],[AREA]],".",Tabla1[[#This Row],[TIPO]]))</f>
        <v/>
      </c>
      <c r="C96" s="421" t="s">
        <v>506</v>
      </c>
      <c r="D96" s="421" t="s">
        <v>506</v>
      </c>
      <c r="E96" s="421" t="s">
        <v>506</v>
      </c>
      <c r="F96" s="421" t="s">
        <v>506</v>
      </c>
      <c r="G96" s="422"/>
      <c r="H96" s="432" t="str">
        <f>IFERROR(VLOOKUP(Tabla1[[#This Row],[Código_Actividad]],[2]PPNE2!C97:D236,2,),"")</f>
        <v/>
      </c>
      <c r="I96" s="424"/>
      <c r="J96" s="425"/>
      <c r="K96" s="433" t="str">
        <f>IFERROR(VLOOKUP(Tabla1[[#This Row],[Descripción]],[2]Detalles!$C$2:$F$520,2,),"")</f>
        <v/>
      </c>
      <c r="L96" s="422"/>
      <c r="M96" s="427" t="str">
        <f>IFERROR(VLOOKUP(Tabla1[[#This Row],[Descripción]],[2]Detalles!$C$2:$F$520,3,),"")</f>
        <v/>
      </c>
      <c r="N96" s="428">
        <f>IFERROR(+Tabla1[[#This Row],[Precio Unitario]]*Tabla1[[#This Row],[Cantidad de Insumos]],)</f>
        <v>0</v>
      </c>
      <c r="O96" s="429" t="str">
        <f>IFERROR(VLOOKUP(Tabla1[[#This Row],[Descripción]],[2]Detalles!$C$2:$F$520,4,),"")</f>
        <v/>
      </c>
      <c r="P96" s="430"/>
      <c r="R96" s="431" t="str">
        <f>IFERROR(VLOOKUP(Tabla1[[#This Row],[Insumos]],[2]Insumos2!$C$5:$D$48,2,),"")</f>
        <v/>
      </c>
    </row>
    <row r="97" spans="2:18" ht="12.75">
      <c r="B97" s="421" t="str">
        <f>IF(Tabla1[[#This Row],[Código_Actividad]]="","",CONCATENATE(Tabla1[[#This Row],[POA]],".",Tabla1[[#This Row],[SRS]],".",Tabla1[[#This Row],[AREA]],".",Tabla1[[#This Row],[TIPO]]))</f>
        <v/>
      </c>
      <c r="C97" s="421" t="s">
        <v>506</v>
      </c>
      <c r="D97" s="421" t="s">
        <v>506</v>
      </c>
      <c r="E97" s="421" t="s">
        <v>506</v>
      </c>
      <c r="F97" s="421" t="s">
        <v>506</v>
      </c>
      <c r="G97" s="422"/>
      <c r="H97" s="432" t="str">
        <f>IFERROR(VLOOKUP(Tabla1[[#This Row],[Código_Actividad]],[2]PPNE2!C98:D237,2,),"")</f>
        <v/>
      </c>
      <c r="I97" s="424"/>
      <c r="J97" s="425"/>
      <c r="K97" s="433" t="str">
        <f>IFERROR(VLOOKUP(Tabla1[[#This Row],[Descripción]],[2]Detalles!$C$2:$F$520,2,),"")</f>
        <v/>
      </c>
      <c r="L97" s="422"/>
      <c r="M97" s="427" t="str">
        <f>IFERROR(VLOOKUP(Tabla1[[#This Row],[Descripción]],[2]Detalles!$C$2:$F$520,3,),"")</f>
        <v/>
      </c>
      <c r="N97" s="428">
        <f>IFERROR(+Tabla1[[#This Row],[Precio Unitario]]*Tabla1[[#This Row],[Cantidad de Insumos]],)</f>
        <v>0</v>
      </c>
      <c r="O97" s="429" t="str">
        <f>IFERROR(VLOOKUP(Tabla1[[#This Row],[Descripción]],[2]Detalles!$C$2:$F$520,4,),"")</f>
        <v/>
      </c>
      <c r="P97" s="430"/>
      <c r="R97" s="431" t="str">
        <f>IFERROR(VLOOKUP(Tabla1[[#This Row],[Insumos]],[2]Insumos2!$C$5:$D$48,2,),"")</f>
        <v/>
      </c>
    </row>
    <row r="98" spans="2:18" ht="12.75">
      <c r="B98" s="421" t="str">
        <f>IF(Tabla1[[#This Row],[Código_Actividad]]="","",CONCATENATE(Tabla1[[#This Row],[POA]],".",Tabla1[[#This Row],[SRS]],".",Tabla1[[#This Row],[AREA]],".",Tabla1[[#This Row],[TIPO]]))</f>
        <v/>
      </c>
      <c r="C98" s="421" t="s">
        <v>506</v>
      </c>
      <c r="D98" s="421" t="s">
        <v>506</v>
      </c>
      <c r="E98" s="421" t="s">
        <v>506</v>
      </c>
      <c r="F98" s="421" t="s">
        <v>506</v>
      </c>
      <c r="G98" s="422"/>
      <c r="H98" s="432" t="str">
        <f>IFERROR(VLOOKUP(Tabla1[[#This Row],[Código_Actividad]],[2]PPNE2!C99:D238,2,),"")</f>
        <v/>
      </c>
      <c r="I98" s="424"/>
      <c r="J98" s="425"/>
      <c r="K98" s="433" t="str">
        <f>IFERROR(VLOOKUP(Tabla1[[#This Row],[Descripción]],[2]Detalles!$C$2:$F$520,2,),"")</f>
        <v/>
      </c>
      <c r="L98" s="422"/>
      <c r="M98" s="427" t="str">
        <f>IFERROR(VLOOKUP(Tabla1[[#This Row],[Descripción]],[2]Detalles!$C$2:$F$520,3,),"")</f>
        <v/>
      </c>
      <c r="N98" s="428">
        <f>IFERROR(+Tabla1[[#This Row],[Precio Unitario]]*Tabla1[[#This Row],[Cantidad de Insumos]],)</f>
        <v>0</v>
      </c>
      <c r="O98" s="429" t="str">
        <f>IFERROR(VLOOKUP(Tabla1[[#This Row],[Descripción]],[2]Detalles!$C$2:$F$520,4,),"")</f>
        <v/>
      </c>
      <c r="P98" s="430"/>
      <c r="R98" s="431" t="str">
        <f>IFERROR(VLOOKUP(Tabla1[[#This Row],[Insumos]],[2]Insumos2!$C$5:$D$48,2,),"")</f>
        <v/>
      </c>
    </row>
    <row r="99" spans="2:18" ht="12.75">
      <c r="B99" s="421" t="str">
        <f>IF(Tabla1[[#This Row],[Código_Actividad]]="","",CONCATENATE(Tabla1[[#This Row],[POA]],".",Tabla1[[#This Row],[SRS]],".",Tabla1[[#This Row],[AREA]],".",Tabla1[[#This Row],[TIPO]]))</f>
        <v/>
      </c>
      <c r="C99" s="421" t="s">
        <v>506</v>
      </c>
      <c r="D99" s="421" t="s">
        <v>506</v>
      </c>
      <c r="E99" s="421" t="s">
        <v>506</v>
      </c>
      <c r="F99" s="421" t="s">
        <v>506</v>
      </c>
      <c r="G99" s="422"/>
      <c r="H99" s="432" t="str">
        <f>IFERROR(VLOOKUP(Tabla1[[#This Row],[Código_Actividad]],[2]PPNE2!C100:D239,2,),"")</f>
        <v/>
      </c>
      <c r="I99" s="424"/>
      <c r="J99" s="425"/>
      <c r="K99" s="433" t="str">
        <f>IFERROR(VLOOKUP(Tabla1[[#This Row],[Descripción]],[2]Detalles!$C$2:$F$520,2,),"")</f>
        <v/>
      </c>
      <c r="L99" s="422"/>
      <c r="M99" s="427" t="str">
        <f>IFERROR(VLOOKUP(Tabla1[[#This Row],[Descripción]],[2]Detalles!$C$2:$F$520,3,),"")</f>
        <v/>
      </c>
      <c r="N99" s="428">
        <f>IFERROR(+Tabla1[[#This Row],[Precio Unitario]]*Tabla1[[#This Row],[Cantidad de Insumos]],)</f>
        <v>0</v>
      </c>
      <c r="O99" s="429" t="str">
        <f>IFERROR(VLOOKUP(Tabla1[[#This Row],[Descripción]],[2]Detalles!$C$2:$F$520,4,),"")</f>
        <v/>
      </c>
      <c r="P99" s="430"/>
      <c r="R99" s="431" t="str">
        <f>IFERROR(VLOOKUP(Tabla1[[#This Row],[Insumos]],[2]Insumos2!$C$5:$D$48,2,),"")</f>
        <v/>
      </c>
    </row>
    <row r="100" spans="2:18" ht="12.75">
      <c r="B100" s="421" t="str">
        <f>IF(Tabla1[[#This Row],[Código_Actividad]]="","",CONCATENATE(Tabla1[[#This Row],[POA]],".",Tabla1[[#This Row],[SRS]],".",Tabla1[[#This Row],[AREA]],".",Tabla1[[#This Row],[TIPO]]))</f>
        <v/>
      </c>
      <c r="C100" s="421" t="s">
        <v>506</v>
      </c>
      <c r="D100" s="421" t="s">
        <v>506</v>
      </c>
      <c r="E100" s="421" t="s">
        <v>506</v>
      </c>
      <c r="F100" s="421" t="s">
        <v>506</v>
      </c>
      <c r="G100" s="422"/>
      <c r="H100" s="432" t="str">
        <f>IFERROR(VLOOKUP(Tabla1[[#This Row],[Código_Actividad]],[2]PPNE2!C101:D240,2,),"")</f>
        <v/>
      </c>
      <c r="I100" s="424"/>
      <c r="J100" s="425"/>
      <c r="K100" s="433" t="str">
        <f>IFERROR(VLOOKUP(Tabla1[[#This Row],[Descripción]],[2]Detalles!$C$2:$F$520,2,),"")</f>
        <v/>
      </c>
      <c r="L100" s="422"/>
      <c r="M100" s="427" t="str">
        <f>IFERROR(VLOOKUP(Tabla1[[#This Row],[Descripción]],[2]Detalles!$C$2:$F$520,3,),"")</f>
        <v/>
      </c>
      <c r="N100" s="428">
        <f>IFERROR(+Tabla1[[#This Row],[Precio Unitario]]*Tabla1[[#This Row],[Cantidad de Insumos]],)</f>
        <v>0</v>
      </c>
      <c r="O100" s="429" t="str">
        <f>IFERROR(VLOOKUP(Tabla1[[#This Row],[Descripción]],[2]Detalles!$C$2:$F$520,4,),"")</f>
        <v/>
      </c>
      <c r="P100" s="430"/>
      <c r="R100" s="431" t="str">
        <f>IFERROR(VLOOKUP(Tabla1[[#This Row],[Insumos]],[2]Insumos2!$C$5:$D$48,2,),"")</f>
        <v/>
      </c>
    </row>
    <row r="101" spans="2:18" ht="12.75">
      <c r="B101" s="421" t="str">
        <f>IF(Tabla1[[#This Row],[Código_Actividad]]="","",CONCATENATE(Tabla1[[#This Row],[POA]],".",Tabla1[[#This Row],[SRS]],".",Tabla1[[#This Row],[AREA]],".",Tabla1[[#This Row],[TIPO]]))</f>
        <v/>
      </c>
      <c r="C101" s="421" t="s">
        <v>506</v>
      </c>
      <c r="D101" s="421" t="s">
        <v>506</v>
      </c>
      <c r="E101" s="421" t="s">
        <v>506</v>
      </c>
      <c r="F101" s="421" t="s">
        <v>506</v>
      </c>
      <c r="G101" s="422"/>
      <c r="H101" s="432" t="str">
        <f>IFERROR(VLOOKUP(Tabla1[[#This Row],[Código_Actividad]],[2]PPNE2!C102:D241,2,),"")</f>
        <v/>
      </c>
      <c r="I101" s="424"/>
      <c r="J101" s="425"/>
      <c r="K101" s="433" t="str">
        <f>IFERROR(VLOOKUP(Tabla1[[#This Row],[Descripción]],[2]Detalles!$C$2:$F$520,2,),"")</f>
        <v/>
      </c>
      <c r="L101" s="422"/>
      <c r="M101" s="427" t="str">
        <f>IFERROR(VLOOKUP(Tabla1[[#This Row],[Descripción]],[2]Detalles!$C$2:$F$520,3,),"")</f>
        <v/>
      </c>
      <c r="N101" s="428">
        <f>IFERROR(+Tabla1[[#This Row],[Precio Unitario]]*Tabla1[[#This Row],[Cantidad de Insumos]],)</f>
        <v>0</v>
      </c>
      <c r="O101" s="429" t="str">
        <f>IFERROR(VLOOKUP(Tabla1[[#This Row],[Descripción]],[2]Detalles!$C$2:$F$520,4,),"")</f>
        <v/>
      </c>
      <c r="P101" s="430"/>
      <c r="R101" s="431" t="str">
        <f>IFERROR(VLOOKUP(Tabla1[[#This Row],[Insumos]],[2]Insumos2!$C$5:$D$48,2,),"")</f>
        <v/>
      </c>
    </row>
    <row r="102" spans="2:18" ht="12.75">
      <c r="B102" s="421" t="str">
        <f>IF(Tabla1[[#This Row],[Código_Actividad]]="","",CONCATENATE(Tabla1[[#This Row],[POA]],".",Tabla1[[#This Row],[SRS]],".",Tabla1[[#This Row],[AREA]],".",Tabla1[[#This Row],[TIPO]]))</f>
        <v/>
      </c>
      <c r="C102" s="421" t="s">
        <v>506</v>
      </c>
      <c r="D102" s="421" t="s">
        <v>506</v>
      </c>
      <c r="E102" s="421" t="s">
        <v>506</v>
      </c>
      <c r="F102" s="421" t="s">
        <v>506</v>
      </c>
      <c r="G102" s="422"/>
      <c r="H102" s="432" t="str">
        <f>IFERROR(VLOOKUP(Tabla1[[#This Row],[Código_Actividad]],[2]PPNE2!C103:D242,2,),"")</f>
        <v/>
      </c>
      <c r="I102" s="424"/>
      <c r="J102" s="425"/>
      <c r="K102" s="433" t="str">
        <f>IFERROR(VLOOKUP(Tabla1[[#This Row],[Descripción]],[2]Detalles!$C$2:$F$520,2,),"")</f>
        <v/>
      </c>
      <c r="L102" s="422"/>
      <c r="M102" s="427" t="str">
        <f>IFERROR(VLOOKUP(Tabla1[[#This Row],[Descripción]],[2]Detalles!$C$2:$F$520,3,),"")</f>
        <v/>
      </c>
      <c r="N102" s="428">
        <f>IFERROR(+Tabla1[[#This Row],[Precio Unitario]]*Tabla1[[#This Row],[Cantidad de Insumos]],)</f>
        <v>0</v>
      </c>
      <c r="O102" s="429" t="str">
        <f>IFERROR(VLOOKUP(Tabla1[[#This Row],[Descripción]],[2]Detalles!$C$2:$F$520,4,),"")</f>
        <v/>
      </c>
      <c r="P102" s="430"/>
      <c r="R102" s="431" t="str">
        <f>IFERROR(VLOOKUP(Tabla1[[#This Row],[Insumos]],[2]Insumos2!$C$5:$D$48,2,),"")</f>
        <v/>
      </c>
    </row>
    <row r="103" spans="2:18" ht="12.75">
      <c r="B103" s="421" t="str">
        <f>IF(Tabla1[[#This Row],[Código_Actividad]]="","",CONCATENATE(Tabla1[[#This Row],[POA]],".",Tabla1[[#This Row],[SRS]],".",Tabla1[[#This Row],[AREA]],".",Tabla1[[#This Row],[TIPO]]))</f>
        <v/>
      </c>
      <c r="C103" s="421" t="s">
        <v>506</v>
      </c>
      <c r="D103" s="421" t="s">
        <v>506</v>
      </c>
      <c r="E103" s="421" t="s">
        <v>506</v>
      </c>
      <c r="F103" s="421" t="s">
        <v>506</v>
      </c>
      <c r="G103" s="422"/>
      <c r="H103" s="432" t="str">
        <f>IFERROR(VLOOKUP(Tabla1[[#This Row],[Código_Actividad]],[2]PPNE2!C104:D243,2,),"")</f>
        <v/>
      </c>
      <c r="I103" s="424"/>
      <c r="J103" s="425"/>
      <c r="K103" s="433" t="str">
        <f>IFERROR(VLOOKUP(Tabla1[[#This Row],[Descripción]],[2]Detalles!$C$2:$F$520,2,),"")</f>
        <v/>
      </c>
      <c r="L103" s="422"/>
      <c r="M103" s="427" t="str">
        <f>IFERROR(VLOOKUP(Tabla1[[#This Row],[Descripción]],[2]Detalles!$C$2:$F$520,3,),"")</f>
        <v/>
      </c>
      <c r="N103" s="428">
        <f>IFERROR(+Tabla1[[#This Row],[Precio Unitario]]*Tabla1[[#This Row],[Cantidad de Insumos]],)</f>
        <v>0</v>
      </c>
      <c r="O103" s="429" t="str">
        <f>IFERROR(VLOOKUP(Tabla1[[#This Row],[Descripción]],[2]Detalles!$C$2:$F$520,4,),"")</f>
        <v/>
      </c>
      <c r="P103" s="430"/>
      <c r="R103" s="431" t="str">
        <f>IFERROR(VLOOKUP(Tabla1[[#This Row],[Insumos]],[2]Insumos2!$C$5:$D$48,2,),"")</f>
        <v/>
      </c>
    </row>
    <row r="104" spans="2:18" ht="12.75">
      <c r="B104" s="421" t="str">
        <f>IF(Tabla1[[#This Row],[Código_Actividad]]="","",CONCATENATE(Tabla1[[#This Row],[POA]],".",Tabla1[[#This Row],[SRS]],".",Tabla1[[#This Row],[AREA]],".",Tabla1[[#This Row],[TIPO]]))</f>
        <v/>
      </c>
      <c r="C104" s="421" t="s">
        <v>506</v>
      </c>
      <c r="D104" s="421" t="s">
        <v>506</v>
      </c>
      <c r="E104" s="421" t="s">
        <v>506</v>
      </c>
      <c r="F104" s="421" t="s">
        <v>506</v>
      </c>
      <c r="G104" s="422"/>
      <c r="H104" s="432" t="str">
        <f>IFERROR(VLOOKUP(Tabla1[[#This Row],[Código_Actividad]],[2]PPNE2!C105:D244,2,),"")</f>
        <v/>
      </c>
      <c r="I104" s="424"/>
      <c r="J104" s="425"/>
      <c r="K104" s="433" t="str">
        <f>IFERROR(VLOOKUP(Tabla1[[#This Row],[Descripción]],[2]Detalles!$C$2:$F$520,2,),"")</f>
        <v/>
      </c>
      <c r="L104" s="422"/>
      <c r="M104" s="427" t="str">
        <f>IFERROR(VLOOKUP(Tabla1[[#This Row],[Descripción]],[2]Detalles!$C$2:$F$520,3,),"")</f>
        <v/>
      </c>
      <c r="N104" s="428">
        <f>IFERROR(+Tabla1[[#This Row],[Precio Unitario]]*Tabla1[[#This Row],[Cantidad de Insumos]],)</f>
        <v>0</v>
      </c>
      <c r="O104" s="429" t="str">
        <f>IFERROR(VLOOKUP(Tabla1[[#This Row],[Descripción]],[2]Detalles!$C$2:$F$520,4,),"")</f>
        <v/>
      </c>
      <c r="P104" s="430"/>
      <c r="R104" s="431" t="str">
        <f>IFERROR(VLOOKUP(Tabla1[[#This Row],[Insumos]],[2]Insumos2!$C$5:$D$48,2,),"")</f>
        <v/>
      </c>
    </row>
    <row r="105" spans="2:18" ht="12.75">
      <c r="B105" s="421" t="str">
        <f>IF(Tabla1[[#This Row],[Código_Actividad]]="","",CONCATENATE(Tabla1[[#This Row],[POA]],".",Tabla1[[#This Row],[SRS]],".",Tabla1[[#This Row],[AREA]],".",Tabla1[[#This Row],[TIPO]]))</f>
        <v/>
      </c>
      <c r="C105" s="421" t="s">
        <v>506</v>
      </c>
      <c r="D105" s="421" t="s">
        <v>506</v>
      </c>
      <c r="E105" s="421" t="s">
        <v>506</v>
      </c>
      <c r="F105" s="421" t="s">
        <v>506</v>
      </c>
      <c r="G105" s="422"/>
      <c r="H105" s="432" t="str">
        <f>IFERROR(VLOOKUP(Tabla1[[#This Row],[Código_Actividad]],[2]PPNE2!C106:D245,2,),"")</f>
        <v/>
      </c>
      <c r="I105" s="424"/>
      <c r="J105" s="425"/>
      <c r="K105" s="433" t="str">
        <f>IFERROR(VLOOKUP(Tabla1[[#This Row],[Descripción]],[2]Detalles!$C$2:$F$520,2,),"")</f>
        <v/>
      </c>
      <c r="L105" s="422"/>
      <c r="M105" s="427" t="str">
        <f>IFERROR(VLOOKUP(Tabla1[[#This Row],[Descripción]],[2]Detalles!$C$2:$F$520,3,),"")</f>
        <v/>
      </c>
      <c r="N105" s="428">
        <f>IFERROR(+Tabla1[[#This Row],[Precio Unitario]]*Tabla1[[#This Row],[Cantidad de Insumos]],)</f>
        <v>0</v>
      </c>
      <c r="O105" s="429" t="str">
        <f>IFERROR(VLOOKUP(Tabla1[[#This Row],[Descripción]],[2]Detalles!$C$2:$F$520,4,),"")</f>
        <v/>
      </c>
      <c r="P105" s="430"/>
      <c r="R105" s="431" t="str">
        <f>IFERROR(VLOOKUP(Tabla1[[#This Row],[Insumos]],[2]Insumos2!$C$5:$D$48,2,),"")</f>
        <v/>
      </c>
    </row>
    <row r="106" spans="2:18" ht="12.75">
      <c r="B106" s="421" t="str">
        <f>IF(Tabla1[[#This Row],[Código_Actividad]]="","",CONCATENATE(Tabla1[[#This Row],[POA]],".",Tabla1[[#This Row],[SRS]],".",Tabla1[[#This Row],[AREA]],".",Tabla1[[#This Row],[TIPO]]))</f>
        <v/>
      </c>
      <c r="C106" s="421" t="s">
        <v>506</v>
      </c>
      <c r="D106" s="421" t="s">
        <v>506</v>
      </c>
      <c r="E106" s="421" t="s">
        <v>506</v>
      </c>
      <c r="F106" s="421" t="s">
        <v>506</v>
      </c>
      <c r="G106" s="422"/>
      <c r="H106" s="432" t="str">
        <f>IFERROR(VLOOKUP(Tabla1[[#This Row],[Código_Actividad]],[2]PPNE2!C107:D246,2,),"")</f>
        <v/>
      </c>
      <c r="I106" s="424"/>
      <c r="J106" s="425"/>
      <c r="K106" s="433" t="str">
        <f>IFERROR(VLOOKUP(Tabla1[[#This Row],[Descripción]],[2]Detalles!$C$2:$F$520,2,),"")</f>
        <v/>
      </c>
      <c r="L106" s="422"/>
      <c r="M106" s="427" t="str">
        <f>IFERROR(VLOOKUP(Tabla1[[#This Row],[Descripción]],[2]Detalles!$C$2:$F$520,3,),"")</f>
        <v/>
      </c>
      <c r="N106" s="428">
        <f>IFERROR(+Tabla1[[#This Row],[Precio Unitario]]*Tabla1[[#This Row],[Cantidad de Insumos]],)</f>
        <v>0</v>
      </c>
      <c r="O106" s="429" t="str">
        <f>IFERROR(VLOOKUP(Tabla1[[#This Row],[Descripción]],[2]Detalles!$C$2:$F$520,4,),"")</f>
        <v/>
      </c>
      <c r="P106" s="430"/>
      <c r="R106" s="431" t="str">
        <f>IFERROR(VLOOKUP(Tabla1[[#This Row],[Insumos]],[2]Insumos2!$C$5:$D$48,2,),"")</f>
        <v/>
      </c>
    </row>
    <row r="107" spans="2:18" ht="12.75">
      <c r="B107" s="421" t="str">
        <f>IF(Tabla1[[#This Row],[Código_Actividad]]="","",CONCATENATE(Tabla1[[#This Row],[POA]],".",Tabla1[[#This Row],[SRS]],".",Tabla1[[#This Row],[AREA]],".",Tabla1[[#This Row],[TIPO]]))</f>
        <v/>
      </c>
      <c r="C107" s="421" t="s">
        <v>506</v>
      </c>
      <c r="D107" s="421" t="s">
        <v>506</v>
      </c>
      <c r="E107" s="421" t="s">
        <v>506</v>
      </c>
      <c r="F107" s="421" t="s">
        <v>506</v>
      </c>
      <c r="G107" s="422"/>
      <c r="H107" s="432" t="str">
        <f>IFERROR(VLOOKUP(Tabla1[[#This Row],[Código_Actividad]],[2]PPNE2!C108:D247,2,),"")</f>
        <v/>
      </c>
      <c r="I107" s="424"/>
      <c r="J107" s="425"/>
      <c r="K107" s="433" t="str">
        <f>IFERROR(VLOOKUP(Tabla1[[#This Row],[Descripción]],[2]Detalles!$C$2:$F$520,2,),"")</f>
        <v/>
      </c>
      <c r="L107" s="422"/>
      <c r="M107" s="427" t="str">
        <f>IFERROR(VLOOKUP(Tabla1[[#This Row],[Descripción]],[2]Detalles!$C$2:$F$520,3,),"")</f>
        <v/>
      </c>
      <c r="N107" s="428">
        <f>IFERROR(+Tabla1[[#This Row],[Precio Unitario]]*Tabla1[[#This Row],[Cantidad de Insumos]],)</f>
        <v>0</v>
      </c>
      <c r="O107" s="429" t="str">
        <f>IFERROR(VLOOKUP(Tabla1[[#This Row],[Descripción]],[2]Detalles!$C$2:$F$520,4,),"")</f>
        <v/>
      </c>
      <c r="P107" s="430"/>
      <c r="R107" s="431" t="str">
        <f>IFERROR(VLOOKUP(Tabla1[[#This Row],[Insumos]],[2]Insumos2!$C$5:$D$48,2,),"")</f>
        <v/>
      </c>
    </row>
    <row r="108" spans="2:18" ht="12.75">
      <c r="B108" s="421" t="str">
        <f>IF(Tabla1[[#This Row],[Código_Actividad]]="","",CONCATENATE(Tabla1[[#This Row],[POA]],".",Tabla1[[#This Row],[SRS]],".",Tabla1[[#This Row],[AREA]],".",Tabla1[[#This Row],[TIPO]]))</f>
        <v/>
      </c>
      <c r="C108" s="421" t="s">
        <v>506</v>
      </c>
      <c r="D108" s="421" t="s">
        <v>506</v>
      </c>
      <c r="E108" s="421" t="s">
        <v>506</v>
      </c>
      <c r="F108" s="421" t="s">
        <v>506</v>
      </c>
      <c r="G108" s="422"/>
      <c r="H108" s="432" t="str">
        <f>IFERROR(VLOOKUP(Tabla1[[#This Row],[Código_Actividad]],[2]PPNE2!C109:D248,2,),"")</f>
        <v/>
      </c>
      <c r="I108" s="424"/>
      <c r="J108" s="425"/>
      <c r="K108" s="433" t="str">
        <f>IFERROR(VLOOKUP(Tabla1[[#This Row],[Descripción]],[2]Detalles!$C$2:$F$520,2,),"")</f>
        <v/>
      </c>
      <c r="L108" s="422"/>
      <c r="M108" s="427" t="str">
        <f>IFERROR(VLOOKUP(Tabla1[[#This Row],[Descripción]],[2]Detalles!$C$2:$F$520,3,),"")</f>
        <v/>
      </c>
      <c r="N108" s="428">
        <f>IFERROR(+Tabla1[[#This Row],[Precio Unitario]]*Tabla1[[#This Row],[Cantidad de Insumos]],)</f>
        <v>0</v>
      </c>
      <c r="O108" s="429" t="str">
        <f>IFERROR(VLOOKUP(Tabla1[[#This Row],[Descripción]],[2]Detalles!$C$2:$F$520,4,),"")</f>
        <v/>
      </c>
      <c r="P108" s="430"/>
      <c r="R108" s="431" t="str">
        <f>IFERROR(VLOOKUP(Tabla1[[#This Row],[Insumos]],[2]Insumos2!$C$5:$D$48,2,),"")</f>
        <v/>
      </c>
    </row>
    <row r="109" spans="2:18" ht="12.75">
      <c r="B109" s="421" t="str">
        <f>IF(Tabla1[[#This Row],[Código_Actividad]]="","",CONCATENATE(Tabla1[[#This Row],[POA]],".",Tabla1[[#This Row],[SRS]],".",Tabla1[[#This Row],[AREA]],".",Tabla1[[#This Row],[TIPO]]))</f>
        <v/>
      </c>
      <c r="C109" s="421" t="s">
        <v>506</v>
      </c>
      <c r="D109" s="421" t="s">
        <v>506</v>
      </c>
      <c r="E109" s="421" t="s">
        <v>506</v>
      </c>
      <c r="F109" s="421" t="s">
        <v>506</v>
      </c>
      <c r="G109" s="422"/>
      <c r="H109" s="432" t="str">
        <f>IFERROR(VLOOKUP(Tabla1[[#This Row],[Código_Actividad]],[2]PPNE2!C110:D249,2,),"")</f>
        <v/>
      </c>
      <c r="I109" s="424"/>
      <c r="J109" s="425"/>
      <c r="K109" s="433" t="str">
        <f>IFERROR(VLOOKUP(Tabla1[[#This Row],[Descripción]],[2]Detalles!$C$2:$F$520,2,),"")</f>
        <v/>
      </c>
      <c r="L109" s="422"/>
      <c r="M109" s="427" t="str">
        <f>IFERROR(VLOOKUP(Tabla1[[#This Row],[Descripción]],[2]Detalles!$C$2:$F$520,3,),"")</f>
        <v/>
      </c>
      <c r="N109" s="428">
        <f>IFERROR(+Tabla1[[#This Row],[Precio Unitario]]*Tabla1[[#This Row],[Cantidad de Insumos]],)</f>
        <v>0</v>
      </c>
      <c r="O109" s="429" t="str">
        <f>IFERROR(VLOOKUP(Tabla1[[#This Row],[Descripción]],[2]Detalles!$C$2:$F$520,4,),"")</f>
        <v/>
      </c>
      <c r="P109" s="430"/>
      <c r="R109" s="431" t="str">
        <f>IFERROR(VLOOKUP(Tabla1[[#This Row],[Insumos]],[2]Insumos2!$C$5:$D$48,2,),"")</f>
        <v/>
      </c>
    </row>
    <row r="110" spans="2:18" ht="12.75">
      <c r="B110" s="421" t="str">
        <f>IF(Tabla1[[#This Row],[Código_Actividad]]="","",CONCATENATE(Tabla1[[#This Row],[POA]],".",Tabla1[[#This Row],[SRS]],".",Tabla1[[#This Row],[AREA]],".",Tabla1[[#This Row],[TIPO]]))</f>
        <v/>
      </c>
      <c r="C110" s="421" t="s">
        <v>506</v>
      </c>
      <c r="D110" s="421" t="s">
        <v>506</v>
      </c>
      <c r="E110" s="421" t="s">
        <v>506</v>
      </c>
      <c r="F110" s="421" t="s">
        <v>506</v>
      </c>
      <c r="G110" s="422"/>
      <c r="H110" s="432" t="str">
        <f>IFERROR(VLOOKUP(Tabla1[[#This Row],[Código_Actividad]],[2]PPNE2!C111:D250,2,),"")</f>
        <v/>
      </c>
      <c r="I110" s="424"/>
      <c r="J110" s="425"/>
      <c r="K110" s="433" t="str">
        <f>IFERROR(VLOOKUP(Tabla1[[#This Row],[Descripción]],[2]Detalles!$C$2:$F$520,2,),"")</f>
        <v/>
      </c>
      <c r="L110" s="422"/>
      <c r="M110" s="427" t="str">
        <f>IFERROR(VLOOKUP(Tabla1[[#This Row],[Descripción]],[2]Detalles!$C$2:$F$520,3,),"")</f>
        <v/>
      </c>
      <c r="N110" s="428">
        <f>IFERROR(+Tabla1[[#This Row],[Precio Unitario]]*Tabla1[[#This Row],[Cantidad de Insumos]],)</f>
        <v>0</v>
      </c>
      <c r="O110" s="429" t="str">
        <f>IFERROR(VLOOKUP(Tabla1[[#This Row],[Descripción]],[2]Detalles!$C$2:$F$520,4,),"")</f>
        <v/>
      </c>
      <c r="P110" s="430"/>
      <c r="R110" s="431" t="str">
        <f>IFERROR(VLOOKUP(Tabla1[[#This Row],[Insumos]],[2]Insumos2!$C$5:$D$48,2,),"")</f>
        <v/>
      </c>
    </row>
    <row r="111" spans="2:18" ht="12.75">
      <c r="B111" s="421" t="str">
        <f>IF(Tabla1[[#This Row],[Código_Actividad]]="","",CONCATENATE(Tabla1[[#This Row],[POA]],".",Tabla1[[#This Row],[SRS]],".",Tabla1[[#This Row],[AREA]],".",Tabla1[[#This Row],[TIPO]]))</f>
        <v/>
      </c>
      <c r="C111" s="421" t="s">
        <v>506</v>
      </c>
      <c r="D111" s="421" t="s">
        <v>506</v>
      </c>
      <c r="E111" s="421" t="s">
        <v>506</v>
      </c>
      <c r="F111" s="421" t="s">
        <v>506</v>
      </c>
      <c r="G111" s="422"/>
      <c r="H111" s="432" t="str">
        <f>IFERROR(VLOOKUP(Tabla1[[#This Row],[Código_Actividad]],[2]PPNE2!C112:D251,2,),"")</f>
        <v/>
      </c>
      <c r="I111" s="424"/>
      <c r="J111" s="425"/>
      <c r="K111" s="433" t="str">
        <f>IFERROR(VLOOKUP(Tabla1[[#This Row],[Descripción]],[2]Detalles!$C$2:$F$520,2,),"")</f>
        <v/>
      </c>
      <c r="L111" s="422"/>
      <c r="M111" s="427" t="str">
        <f>IFERROR(VLOOKUP(Tabla1[[#This Row],[Descripción]],[2]Detalles!$C$2:$F$520,3,),"")</f>
        <v/>
      </c>
      <c r="N111" s="428">
        <f>IFERROR(+Tabla1[[#This Row],[Precio Unitario]]*Tabla1[[#This Row],[Cantidad de Insumos]],)</f>
        <v>0</v>
      </c>
      <c r="O111" s="429" t="str">
        <f>IFERROR(VLOOKUP(Tabla1[[#This Row],[Descripción]],[2]Detalles!$C$2:$F$520,4,),"")</f>
        <v/>
      </c>
      <c r="P111" s="430"/>
      <c r="R111" s="431" t="str">
        <f>IFERROR(VLOOKUP(Tabla1[[#This Row],[Insumos]],[2]Insumos2!$C$5:$D$48,2,),"")</f>
        <v/>
      </c>
    </row>
    <row r="112" spans="2:18" ht="12.75">
      <c r="B112" s="421" t="str">
        <f>IF(Tabla1[[#This Row],[Código_Actividad]]="","",CONCATENATE(Tabla1[[#This Row],[POA]],".",Tabla1[[#This Row],[SRS]],".",Tabla1[[#This Row],[AREA]],".",Tabla1[[#This Row],[TIPO]]))</f>
        <v/>
      </c>
      <c r="C112" s="421" t="s">
        <v>506</v>
      </c>
      <c r="D112" s="421" t="s">
        <v>506</v>
      </c>
      <c r="E112" s="421" t="s">
        <v>506</v>
      </c>
      <c r="F112" s="421" t="s">
        <v>506</v>
      </c>
      <c r="G112" s="422"/>
      <c r="H112" s="432" t="str">
        <f>IFERROR(VLOOKUP(Tabla1[[#This Row],[Código_Actividad]],[2]PPNE2!C113:D252,2,),"")</f>
        <v/>
      </c>
      <c r="I112" s="424"/>
      <c r="J112" s="425"/>
      <c r="K112" s="433" t="str">
        <f>IFERROR(VLOOKUP(Tabla1[[#This Row],[Descripción]],[2]Detalles!$C$2:$F$520,2,),"")</f>
        <v/>
      </c>
      <c r="L112" s="422"/>
      <c r="M112" s="427" t="str">
        <f>IFERROR(VLOOKUP(Tabla1[[#This Row],[Descripción]],[2]Detalles!$C$2:$F$520,3,),"")</f>
        <v/>
      </c>
      <c r="N112" s="428">
        <f>IFERROR(+Tabla1[[#This Row],[Precio Unitario]]*Tabla1[[#This Row],[Cantidad de Insumos]],)</f>
        <v>0</v>
      </c>
      <c r="O112" s="429" t="str">
        <f>IFERROR(VLOOKUP(Tabla1[[#This Row],[Descripción]],[2]Detalles!$C$2:$F$520,4,),"")</f>
        <v/>
      </c>
      <c r="P112" s="430"/>
      <c r="R112" s="431" t="str">
        <f>IFERROR(VLOOKUP(Tabla1[[#This Row],[Insumos]],[2]Insumos2!$C$5:$D$48,2,),"")</f>
        <v/>
      </c>
    </row>
    <row r="113" spans="2:18" ht="12.75">
      <c r="B113" s="421" t="str">
        <f>IF(Tabla1[[#This Row],[Código_Actividad]]="","",CONCATENATE(Tabla1[[#This Row],[POA]],".",Tabla1[[#This Row],[SRS]],".",Tabla1[[#This Row],[AREA]],".",Tabla1[[#This Row],[TIPO]]))</f>
        <v/>
      </c>
      <c r="C113" s="421" t="s">
        <v>506</v>
      </c>
      <c r="D113" s="421" t="s">
        <v>506</v>
      </c>
      <c r="E113" s="421" t="s">
        <v>506</v>
      </c>
      <c r="F113" s="421" t="s">
        <v>506</v>
      </c>
      <c r="G113" s="422"/>
      <c r="H113" s="432" t="str">
        <f>IFERROR(VLOOKUP(Tabla1[[#This Row],[Código_Actividad]],[2]PPNE2!C114:D253,2,),"")</f>
        <v/>
      </c>
      <c r="I113" s="424"/>
      <c r="J113" s="425"/>
      <c r="K113" s="433" t="str">
        <f>IFERROR(VLOOKUP(Tabla1[[#This Row],[Descripción]],[2]Detalles!$C$2:$F$520,2,),"")</f>
        <v/>
      </c>
      <c r="L113" s="422"/>
      <c r="M113" s="427" t="str">
        <f>IFERROR(VLOOKUP(Tabla1[[#This Row],[Descripción]],[2]Detalles!$C$2:$F$520,3,),"")</f>
        <v/>
      </c>
      <c r="N113" s="428">
        <f>IFERROR(+Tabla1[[#This Row],[Precio Unitario]]*Tabla1[[#This Row],[Cantidad de Insumos]],)</f>
        <v>0</v>
      </c>
      <c r="O113" s="429" t="str">
        <f>IFERROR(VLOOKUP(Tabla1[[#This Row],[Descripción]],[2]Detalles!$C$2:$F$520,4,),"")</f>
        <v/>
      </c>
      <c r="P113" s="430"/>
      <c r="R113" s="431" t="str">
        <f>IFERROR(VLOOKUP(Tabla1[[#This Row],[Insumos]],[2]Insumos2!$C$5:$D$48,2,),"")</f>
        <v/>
      </c>
    </row>
    <row r="114" spans="2:18" ht="12.75">
      <c r="B114" s="421" t="str">
        <f>IF(Tabla1[[#This Row],[Código_Actividad]]="","",CONCATENATE(Tabla1[[#This Row],[POA]],".",Tabla1[[#This Row],[SRS]],".",Tabla1[[#This Row],[AREA]],".",Tabla1[[#This Row],[TIPO]]))</f>
        <v/>
      </c>
      <c r="C114" s="421" t="s">
        <v>506</v>
      </c>
      <c r="D114" s="421" t="s">
        <v>506</v>
      </c>
      <c r="E114" s="421" t="s">
        <v>506</v>
      </c>
      <c r="F114" s="421" t="s">
        <v>506</v>
      </c>
      <c r="G114" s="422"/>
      <c r="H114" s="432" t="str">
        <f>IFERROR(VLOOKUP(Tabla1[[#This Row],[Código_Actividad]],[2]PPNE2!C115:D254,2,),"")</f>
        <v/>
      </c>
      <c r="I114" s="424"/>
      <c r="J114" s="425"/>
      <c r="K114" s="433" t="str">
        <f>IFERROR(VLOOKUP(Tabla1[[#This Row],[Descripción]],[2]Detalles!$C$2:$F$520,2,),"")</f>
        <v/>
      </c>
      <c r="L114" s="422"/>
      <c r="M114" s="427" t="str">
        <f>IFERROR(VLOOKUP(Tabla1[[#This Row],[Descripción]],[2]Detalles!$C$2:$F$520,3,),"")</f>
        <v/>
      </c>
      <c r="N114" s="428">
        <f>IFERROR(+Tabla1[[#This Row],[Precio Unitario]]*Tabla1[[#This Row],[Cantidad de Insumos]],)</f>
        <v>0</v>
      </c>
      <c r="O114" s="429" t="str">
        <f>IFERROR(VLOOKUP(Tabla1[[#This Row],[Descripción]],[2]Detalles!$C$2:$F$520,4,),"")</f>
        <v/>
      </c>
      <c r="P114" s="430"/>
      <c r="R114" s="431" t="str">
        <f>IFERROR(VLOOKUP(Tabla1[[#This Row],[Insumos]],[2]Insumos2!$C$5:$D$48,2,),"")</f>
        <v/>
      </c>
    </row>
    <row r="115" spans="2:18" ht="12.75">
      <c r="B115" s="421" t="str">
        <f>IF(Tabla1[[#This Row],[Código_Actividad]]="","",CONCATENATE(Tabla1[[#This Row],[POA]],".",Tabla1[[#This Row],[SRS]],".",Tabla1[[#This Row],[AREA]],".",Tabla1[[#This Row],[TIPO]]))</f>
        <v/>
      </c>
      <c r="C115" s="421" t="s">
        <v>506</v>
      </c>
      <c r="D115" s="421" t="s">
        <v>506</v>
      </c>
      <c r="E115" s="421" t="s">
        <v>506</v>
      </c>
      <c r="F115" s="421" t="s">
        <v>506</v>
      </c>
      <c r="G115" s="422"/>
      <c r="H115" s="432" t="str">
        <f>IFERROR(VLOOKUP(Tabla1[[#This Row],[Código_Actividad]],[2]PPNE2!C116:D255,2,),"")</f>
        <v/>
      </c>
      <c r="I115" s="424"/>
      <c r="J115" s="425"/>
      <c r="K115" s="433" t="str">
        <f>IFERROR(VLOOKUP(Tabla1[[#This Row],[Descripción]],[2]Detalles!$C$2:$F$520,2,),"")</f>
        <v/>
      </c>
      <c r="L115" s="422"/>
      <c r="M115" s="427" t="str">
        <f>IFERROR(VLOOKUP(Tabla1[[#This Row],[Descripción]],[2]Detalles!$C$2:$F$520,3,),"")</f>
        <v/>
      </c>
      <c r="N115" s="428">
        <f>IFERROR(+Tabla1[[#This Row],[Precio Unitario]]*Tabla1[[#This Row],[Cantidad de Insumos]],)</f>
        <v>0</v>
      </c>
      <c r="O115" s="429" t="str">
        <f>IFERROR(VLOOKUP(Tabla1[[#This Row],[Descripción]],[2]Detalles!$C$2:$F$520,4,),"")</f>
        <v/>
      </c>
      <c r="P115" s="430"/>
      <c r="R115" s="431" t="str">
        <f>IFERROR(VLOOKUP(Tabla1[[#This Row],[Insumos]],[2]Insumos2!$C$5:$D$48,2,),"")</f>
        <v/>
      </c>
    </row>
    <row r="116" spans="2:18" ht="12.75">
      <c r="B116" s="421" t="str">
        <f>IF(Tabla1[[#This Row],[Código_Actividad]]="","",CONCATENATE(Tabla1[[#This Row],[POA]],".",Tabla1[[#This Row],[SRS]],".",Tabla1[[#This Row],[AREA]],".",Tabla1[[#This Row],[TIPO]]))</f>
        <v/>
      </c>
      <c r="C116" s="421" t="s">
        <v>506</v>
      </c>
      <c r="D116" s="421" t="s">
        <v>506</v>
      </c>
      <c r="E116" s="421" t="s">
        <v>506</v>
      </c>
      <c r="F116" s="421" t="s">
        <v>506</v>
      </c>
      <c r="G116" s="422"/>
      <c r="H116" s="432" t="str">
        <f>IFERROR(VLOOKUP(Tabla1[[#This Row],[Código_Actividad]],[2]PPNE2!C117:D256,2,),"")</f>
        <v/>
      </c>
      <c r="I116" s="424"/>
      <c r="J116" s="425"/>
      <c r="K116" s="433" t="str">
        <f>IFERROR(VLOOKUP(Tabla1[[#This Row],[Descripción]],[2]Detalles!$C$2:$F$520,2,),"")</f>
        <v/>
      </c>
      <c r="L116" s="422"/>
      <c r="M116" s="427" t="str">
        <f>IFERROR(VLOOKUP(Tabla1[[#This Row],[Descripción]],[2]Detalles!$C$2:$F$520,3,),"")</f>
        <v/>
      </c>
      <c r="N116" s="428">
        <f>IFERROR(+Tabla1[[#This Row],[Precio Unitario]]*Tabla1[[#This Row],[Cantidad de Insumos]],)</f>
        <v>0</v>
      </c>
      <c r="O116" s="429" t="str">
        <f>IFERROR(VLOOKUP(Tabla1[[#This Row],[Descripción]],[2]Detalles!$C$2:$F$520,4,),"")</f>
        <v/>
      </c>
      <c r="P116" s="430"/>
      <c r="R116" s="431" t="str">
        <f>IFERROR(VLOOKUP(Tabla1[[#This Row],[Insumos]],[2]Insumos2!$C$5:$D$48,2,),"")</f>
        <v/>
      </c>
    </row>
    <row r="117" spans="2:18" ht="12.75">
      <c r="B117" s="421" t="str">
        <f>IF(Tabla1[[#This Row],[Código_Actividad]]="","",CONCATENATE(Tabla1[[#This Row],[POA]],".",Tabla1[[#This Row],[SRS]],".",Tabla1[[#This Row],[AREA]],".",Tabla1[[#This Row],[TIPO]]))</f>
        <v/>
      </c>
      <c r="C117" s="421" t="s">
        <v>506</v>
      </c>
      <c r="D117" s="421" t="s">
        <v>506</v>
      </c>
      <c r="E117" s="421" t="s">
        <v>506</v>
      </c>
      <c r="F117" s="421" t="s">
        <v>506</v>
      </c>
      <c r="G117" s="422"/>
      <c r="H117" s="432" t="str">
        <f>IFERROR(VLOOKUP(Tabla1[[#This Row],[Código_Actividad]],[2]PPNE2!C118:D257,2,),"")</f>
        <v/>
      </c>
      <c r="I117" s="424"/>
      <c r="J117" s="425"/>
      <c r="K117" s="433" t="str">
        <f>IFERROR(VLOOKUP(Tabla1[[#This Row],[Descripción]],[2]Detalles!$C$2:$F$520,2,),"")</f>
        <v/>
      </c>
      <c r="L117" s="422"/>
      <c r="M117" s="427" t="str">
        <f>IFERROR(VLOOKUP(Tabla1[[#This Row],[Descripción]],[2]Detalles!$C$2:$F$520,3,),"")</f>
        <v/>
      </c>
      <c r="N117" s="428">
        <f>IFERROR(+Tabla1[[#This Row],[Precio Unitario]]*Tabla1[[#This Row],[Cantidad de Insumos]],)</f>
        <v>0</v>
      </c>
      <c r="O117" s="429" t="str">
        <f>IFERROR(VLOOKUP(Tabla1[[#This Row],[Descripción]],[2]Detalles!$C$2:$F$520,4,),"")</f>
        <v/>
      </c>
      <c r="P117" s="430"/>
      <c r="R117" s="431" t="str">
        <f>IFERROR(VLOOKUP(Tabla1[[#This Row],[Insumos]],[2]Insumos2!$C$5:$D$48,2,),"")</f>
        <v/>
      </c>
    </row>
    <row r="118" spans="2:18" ht="12.75">
      <c r="B118" s="421" t="str">
        <f>IF(Tabla1[[#This Row],[Código_Actividad]]="","",CONCATENATE(Tabla1[[#This Row],[POA]],".",Tabla1[[#This Row],[SRS]],".",Tabla1[[#This Row],[AREA]],".",Tabla1[[#This Row],[TIPO]]))</f>
        <v/>
      </c>
      <c r="C118" s="421" t="s">
        <v>506</v>
      </c>
      <c r="D118" s="421" t="s">
        <v>506</v>
      </c>
      <c r="E118" s="421" t="s">
        <v>506</v>
      </c>
      <c r="F118" s="421" t="s">
        <v>506</v>
      </c>
      <c r="G118" s="422"/>
      <c r="H118" s="432" t="str">
        <f>IFERROR(VLOOKUP(Tabla1[[#This Row],[Código_Actividad]],[2]PPNE2!C119:D258,2,),"")</f>
        <v/>
      </c>
      <c r="I118" s="424"/>
      <c r="J118" s="425"/>
      <c r="K118" s="433" t="str">
        <f>IFERROR(VLOOKUP(Tabla1[[#This Row],[Descripción]],[2]Detalles!$C$2:$F$520,2,),"")</f>
        <v/>
      </c>
      <c r="L118" s="422"/>
      <c r="M118" s="427" t="str">
        <f>IFERROR(VLOOKUP(Tabla1[[#This Row],[Descripción]],[2]Detalles!$C$2:$F$520,3,),"")</f>
        <v/>
      </c>
      <c r="N118" s="428">
        <f>IFERROR(+Tabla1[[#This Row],[Precio Unitario]]*Tabla1[[#This Row],[Cantidad de Insumos]],)</f>
        <v>0</v>
      </c>
      <c r="O118" s="429" t="str">
        <f>IFERROR(VLOOKUP(Tabla1[[#This Row],[Descripción]],[2]Detalles!$C$2:$F$520,4,),"")</f>
        <v/>
      </c>
      <c r="P118" s="430"/>
      <c r="R118" s="431" t="str">
        <f>IFERROR(VLOOKUP(Tabla1[[#This Row],[Insumos]],[2]Insumos2!$C$5:$D$48,2,),"")</f>
        <v/>
      </c>
    </row>
    <row r="119" spans="2:18" ht="12.75">
      <c r="B119" s="421" t="str">
        <f>IF(Tabla1[[#This Row],[Código_Actividad]]="","",CONCATENATE(Tabla1[[#This Row],[POA]],".",Tabla1[[#This Row],[SRS]],".",Tabla1[[#This Row],[AREA]],".",Tabla1[[#This Row],[TIPO]]))</f>
        <v/>
      </c>
      <c r="C119" s="421" t="s">
        <v>506</v>
      </c>
      <c r="D119" s="421" t="s">
        <v>506</v>
      </c>
      <c r="E119" s="421" t="s">
        <v>506</v>
      </c>
      <c r="F119" s="421" t="s">
        <v>506</v>
      </c>
      <c r="G119" s="422"/>
      <c r="H119" s="432" t="str">
        <f>IFERROR(VLOOKUP(Tabla1[[#This Row],[Código_Actividad]],[2]PPNE2!C120:D259,2,),"")</f>
        <v/>
      </c>
      <c r="I119" s="424"/>
      <c r="J119" s="425"/>
      <c r="K119" s="433" t="str">
        <f>IFERROR(VLOOKUP(Tabla1[[#This Row],[Descripción]],[2]Detalles!$C$2:$F$520,2,),"")</f>
        <v/>
      </c>
      <c r="L119" s="422"/>
      <c r="M119" s="427" t="str">
        <f>IFERROR(VLOOKUP(Tabla1[[#This Row],[Descripción]],[2]Detalles!$C$2:$F$520,3,),"")</f>
        <v/>
      </c>
      <c r="N119" s="428">
        <f>IFERROR(+Tabla1[[#This Row],[Precio Unitario]]*Tabla1[[#This Row],[Cantidad de Insumos]],)</f>
        <v>0</v>
      </c>
      <c r="O119" s="429" t="str">
        <f>IFERROR(VLOOKUP(Tabla1[[#This Row],[Descripción]],[2]Detalles!$C$2:$F$520,4,),"")</f>
        <v/>
      </c>
      <c r="P119" s="430"/>
      <c r="R119" s="431" t="str">
        <f>IFERROR(VLOOKUP(Tabla1[[#This Row],[Insumos]],[2]Insumos2!$C$5:$D$48,2,),"")</f>
        <v/>
      </c>
    </row>
    <row r="120" spans="2:18" ht="12.75">
      <c r="B120" s="421" t="str">
        <f>IF(Tabla1[[#This Row],[Código_Actividad]]="","",CONCATENATE(Tabla1[[#This Row],[POA]],".",Tabla1[[#This Row],[SRS]],".",Tabla1[[#This Row],[AREA]],".",Tabla1[[#This Row],[TIPO]]))</f>
        <v/>
      </c>
      <c r="C120" s="421" t="s">
        <v>506</v>
      </c>
      <c r="D120" s="421" t="s">
        <v>506</v>
      </c>
      <c r="E120" s="421" t="s">
        <v>506</v>
      </c>
      <c r="F120" s="421" t="s">
        <v>506</v>
      </c>
      <c r="G120" s="422"/>
      <c r="H120" s="432" t="str">
        <f>IFERROR(VLOOKUP(Tabla1[[#This Row],[Código_Actividad]],[2]PPNE2!C121:D260,2,),"")</f>
        <v/>
      </c>
      <c r="I120" s="424"/>
      <c r="J120" s="425"/>
      <c r="K120" s="433" t="str">
        <f>IFERROR(VLOOKUP(Tabla1[[#This Row],[Descripción]],[2]Detalles!$C$2:$F$520,2,),"")</f>
        <v/>
      </c>
      <c r="L120" s="422"/>
      <c r="M120" s="427" t="str">
        <f>IFERROR(VLOOKUP(Tabla1[[#This Row],[Descripción]],[2]Detalles!$C$2:$F$520,3,),"")</f>
        <v/>
      </c>
      <c r="N120" s="428">
        <f>IFERROR(+Tabla1[[#This Row],[Precio Unitario]]*Tabla1[[#This Row],[Cantidad de Insumos]],)</f>
        <v>0</v>
      </c>
      <c r="O120" s="429" t="str">
        <f>IFERROR(VLOOKUP(Tabla1[[#This Row],[Descripción]],[2]Detalles!$C$2:$F$520,4,),"")</f>
        <v/>
      </c>
      <c r="P120" s="430"/>
      <c r="R120" s="431" t="str">
        <f>IFERROR(VLOOKUP(Tabla1[[#This Row],[Insumos]],[2]Insumos2!$C$5:$D$48,2,),"")</f>
        <v/>
      </c>
    </row>
    <row r="121" spans="2:18" ht="12.75">
      <c r="B121" s="421" t="str">
        <f>IF(Tabla1[[#This Row],[Código_Actividad]]="","",CONCATENATE(Tabla1[[#This Row],[POA]],".",Tabla1[[#This Row],[SRS]],".",Tabla1[[#This Row],[AREA]],".",Tabla1[[#This Row],[TIPO]]))</f>
        <v/>
      </c>
      <c r="C121" s="421" t="s">
        <v>506</v>
      </c>
      <c r="D121" s="421" t="s">
        <v>506</v>
      </c>
      <c r="E121" s="421" t="s">
        <v>506</v>
      </c>
      <c r="F121" s="421" t="s">
        <v>506</v>
      </c>
      <c r="G121" s="422"/>
      <c r="H121" s="432" t="str">
        <f>IFERROR(VLOOKUP(Tabla1[[#This Row],[Código_Actividad]],[2]PPNE2!C122:D261,2,),"")</f>
        <v/>
      </c>
      <c r="I121" s="424"/>
      <c r="J121" s="425"/>
      <c r="K121" s="433" t="str">
        <f>IFERROR(VLOOKUP(Tabla1[[#This Row],[Descripción]],[2]Detalles!$C$2:$F$520,2,),"")</f>
        <v/>
      </c>
      <c r="L121" s="422"/>
      <c r="M121" s="427" t="str">
        <f>IFERROR(VLOOKUP(Tabla1[[#This Row],[Descripción]],[2]Detalles!$C$2:$F$520,3,),"")</f>
        <v/>
      </c>
      <c r="N121" s="428">
        <f>IFERROR(+Tabla1[[#This Row],[Precio Unitario]]*Tabla1[[#This Row],[Cantidad de Insumos]],)</f>
        <v>0</v>
      </c>
      <c r="O121" s="429" t="str">
        <f>IFERROR(VLOOKUP(Tabla1[[#This Row],[Descripción]],[2]Detalles!$C$2:$F$520,4,),"")</f>
        <v/>
      </c>
      <c r="P121" s="430"/>
      <c r="R121" s="431" t="str">
        <f>IFERROR(VLOOKUP(Tabla1[[#This Row],[Insumos]],[2]Insumos2!$C$5:$D$48,2,),"")</f>
        <v/>
      </c>
    </row>
    <row r="122" spans="2:18" ht="12.75">
      <c r="B122" s="421" t="str">
        <f>IF(Tabla1[[#This Row],[Código_Actividad]]="","",CONCATENATE(Tabla1[[#This Row],[POA]],".",Tabla1[[#This Row],[SRS]],".",Tabla1[[#This Row],[AREA]],".",Tabla1[[#This Row],[TIPO]]))</f>
        <v/>
      </c>
      <c r="C122" s="421" t="s">
        <v>506</v>
      </c>
      <c r="D122" s="421" t="s">
        <v>506</v>
      </c>
      <c r="E122" s="421" t="s">
        <v>506</v>
      </c>
      <c r="F122" s="421" t="s">
        <v>506</v>
      </c>
      <c r="G122" s="422"/>
      <c r="H122" s="432" t="str">
        <f>IFERROR(VLOOKUP(Tabla1[[#This Row],[Código_Actividad]],[2]PPNE2!C123:D262,2,),"")</f>
        <v/>
      </c>
      <c r="I122" s="424"/>
      <c r="J122" s="425"/>
      <c r="K122" s="433" t="str">
        <f>IFERROR(VLOOKUP(Tabla1[[#This Row],[Descripción]],[2]Detalles!$C$2:$F$520,2,),"")</f>
        <v/>
      </c>
      <c r="L122" s="422"/>
      <c r="M122" s="427" t="str">
        <f>IFERROR(VLOOKUP(Tabla1[[#This Row],[Descripción]],[2]Detalles!$C$2:$F$520,3,),"")</f>
        <v/>
      </c>
      <c r="N122" s="428">
        <f>IFERROR(+Tabla1[[#This Row],[Precio Unitario]]*Tabla1[[#This Row],[Cantidad de Insumos]],)</f>
        <v>0</v>
      </c>
      <c r="O122" s="429" t="str">
        <f>IFERROR(VLOOKUP(Tabla1[[#This Row],[Descripción]],[2]Detalles!$C$2:$F$520,4,),"")</f>
        <v/>
      </c>
      <c r="P122" s="430"/>
      <c r="R122" s="431" t="str">
        <f>IFERROR(VLOOKUP(Tabla1[[#This Row],[Insumos]],[2]Insumos2!$C$5:$D$48,2,),"")</f>
        <v/>
      </c>
    </row>
    <row r="123" spans="2:18" ht="12.75">
      <c r="B123" s="421" t="str">
        <f>IF(Tabla1[[#This Row],[Código_Actividad]]="","",CONCATENATE(Tabla1[[#This Row],[POA]],".",Tabla1[[#This Row],[SRS]],".",Tabla1[[#This Row],[AREA]],".",Tabla1[[#This Row],[TIPO]]))</f>
        <v/>
      </c>
      <c r="C123" s="421" t="s">
        <v>506</v>
      </c>
      <c r="D123" s="421" t="s">
        <v>506</v>
      </c>
      <c r="E123" s="421" t="s">
        <v>506</v>
      </c>
      <c r="F123" s="421" t="s">
        <v>506</v>
      </c>
      <c r="G123" s="422"/>
      <c r="H123" s="432" t="str">
        <f>IFERROR(VLOOKUP(Tabla1[[#This Row],[Código_Actividad]],[2]PPNE2!C124:D263,2,),"")</f>
        <v/>
      </c>
      <c r="I123" s="424"/>
      <c r="J123" s="425"/>
      <c r="K123" s="433" t="str">
        <f>IFERROR(VLOOKUP(Tabla1[[#This Row],[Descripción]],[2]Detalles!$C$2:$F$520,2,),"")</f>
        <v/>
      </c>
      <c r="L123" s="422"/>
      <c r="M123" s="427" t="str">
        <f>IFERROR(VLOOKUP(Tabla1[[#This Row],[Descripción]],[2]Detalles!$C$2:$F$520,3,),"")</f>
        <v/>
      </c>
      <c r="N123" s="428">
        <f>IFERROR(+Tabla1[[#This Row],[Precio Unitario]]*Tabla1[[#This Row],[Cantidad de Insumos]],)</f>
        <v>0</v>
      </c>
      <c r="O123" s="429" t="str">
        <f>IFERROR(VLOOKUP(Tabla1[[#This Row],[Descripción]],[2]Detalles!$C$2:$F$520,4,),"")</f>
        <v/>
      </c>
      <c r="P123" s="430"/>
      <c r="R123" s="431" t="str">
        <f>IFERROR(VLOOKUP(Tabla1[[#This Row],[Insumos]],[2]Insumos2!$C$5:$D$48,2,),"")</f>
        <v/>
      </c>
    </row>
    <row r="124" spans="2:18" ht="12.75">
      <c r="B124" s="421" t="str">
        <f>IF(Tabla1[[#This Row],[Código_Actividad]]="","",CONCATENATE(Tabla1[[#This Row],[POA]],".",Tabla1[[#This Row],[SRS]],".",Tabla1[[#This Row],[AREA]],".",Tabla1[[#This Row],[TIPO]]))</f>
        <v/>
      </c>
      <c r="C124" s="421" t="s">
        <v>506</v>
      </c>
      <c r="D124" s="421" t="s">
        <v>506</v>
      </c>
      <c r="E124" s="421" t="s">
        <v>506</v>
      </c>
      <c r="F124" s="421" t="s">
        <v>506</v>
      </c>
      <c r="G124" s="422"/>
      <c r="H124" s="432" t="str">
        <f>IFERROR(VLOOKUP(Tabla1[[#This Row],[Código_Actividad]],[2]PPNE2!C125:D264,2,),"")</f>
        <v/>
      </c>
      <c r="I124" s="424"/>
      <c r="J124" s="425"/>
      <c r="K124" s="433" t="str">
        <f>IFERROR(VLOOKUP(Tabla1[[#This Row],[Descripción]],[2]Detalles!$C$2:$F$520,2,),"")</f>
        <v/>
      </c>
      <c r="L124" s="422"/>
      <c r="M124" s="427" t="str">
        <f>IFERROR(VLOOKUP(Tabla1[[#This Row],[Descripción]],[2]Detalles!$C$2:$F$520,3,),"")</f>
        <v/>
      </c>
      <c r="N124" s="428">
        <f>IFERROR(+Tabla1[[#This Row],[Precio Unitario]]*Tabla1[[#This Row],[Cantidad de Insumos]],)</f>
        <v>0</v>
      </c>
      <c r="O124" s="429" t="str">
        <f>IFERROR(VLOOKUP(Tabla1[[#This Row],[Descripción]],[2]Detalles!$C$2:$F$520,4,),"")</f>
        <v/>
      </c>
      <c r="P124" s="430"/>
      <c r="R124" s="431" t="str">
        <f>IFERROR(VLOOKUP(Tabla1[[#This Row],[Insumos]],[2]Insumos2!$C$5:$D$48,2,),"")</f>
        <v/>
      </c>
    </row>
    <row r="125" spans="2:18" ht="12.75">
      <c r="B125" s="421" t="str">
        <f>IF(Tabla1[[#This Row],[Código_Actividad]]="","",CONCATENATE(Tabla1[[#This Row],[POA]],".",Tabla1[[#This Row],[SRS]],".",Tabla1[[#This Row],[AREA]],".",Tabla1[[#This Row],[TIPO]]))</f>
        <v/>
      </c>
      <c r="C125" s="421" t="s">
        <v>506</v>
      </c>
      <c r="D125" s="421" t="s">
        <v>506</v>
      </c>
      <c r="E125" s="421" t="s">
        <v>506</v>
      </c>
      <c r="F125" s="421" t="s">
        <v>506</v>
      </c>
      <c r="G125" s="422"/>
      <c r="H125" s="432" t="str">
        <f>IFERROR(VLOOKUP(Tabla1[[#This Row],[Código_Actividad]],[2]PPNE2!C126:D265,2,),"")</f>
        <v/>
      </c>
      <c r="I125" s="424"/>
      <c r="J125" s="425"/>
      <c r="K125" s="433" t="str">
        <f>IFERROR(VLOOKUP(Tabla1[[#This Row],[Descripción]],[2]Detalles!$C$2:$F$520,2,),"")</f>
        <v/>
      </c>
      <c r="L125" s="422"/>
      <c r="M125" s="427" t="str">
        <f>IFERROR(VLOOKUP(Tabla1[[#This Row],[Descripción]],[2]Detalles!$C$2:$F$520,3,),"")</f>
        <v/>
      </c>
      <c r="N125" s="428">
        <f>IFERROR(+Tabla1[[#This Row],[Precio Unitario]]*Tabla1[[#This Row],[Cantidad de Insumos]],)</f>
        <v>0</v>
      </c>
      <c r="O125" s="429" t="str">
        <f>IFERROR(VLOOKUP(Tabla1[[#This Row],[Descripción]],[2]Detalles!$C$2:$F$520,4,),"")</f>
        <v/>
      </c>
      <c r="P125" s="430"/>
      <c r="R125" s="431" t="str">
        <f>IFERROR(VLOOKUP(Tabla1[[#This Row],[Insumos]],[2]Insumos2!$C$5:$D$48,2,),"")</f>
        <v/>
      </c>
    </row>
    <row r="126" spans="2:18" ht="12.75">
      <c r="B126" s="421" t="str">
        <f>IF(Tabla1[[#This Row],[Código_Actividad]]="","",CONCATENATE(Tabla1[[#This Row],[POA]],".",Tabla1[[#This Row],[SRS]],".",Tabla1[[#This Row],[AREA]],".",Tabla1[[#This Row],[TIPO]]))</f>
        <v/>
      </c>
      <c r="C126" s="421" t="s">
        <v>506</v>
      </c>
      <c r="D126" s="421" t="s">
        <v>506</v>
      </c>
      <c r="E126" s="421" t="s">
        <v>506</v>
      </c>
      <c r="F126" s="421" t="s">
        <v>506</v>
      </c>
      <c r="G126" s="422"/>
      <c r="H126" s="432" t="str">
        <f>IFERROR(VLOOKUP(Tabla1[[#This Row],[Código_Actividad]],[2]PPNE2!C127:D266,2,),"")</f>
        <v/>
      </c>
      <c r="I126" s="424"/>
      <c r="J126" s="425"/>
      <c r="K126" s="433" t="str">
        <f>IFERROR(VLOOKUP(Tabla1[[#This Row],[Descripción]],[2]Detalles!$C$2:$F$520,2,),"")</f>
        <v/>
      </c>
      <c r="L126" s="422"/>
      <c r="M126" s="427" t="str">
        <f>IFERROR(VLOOKUP(Tabla1[[#This Row],[Descripción]],[2]Detalles!$C$2:$F$520,3,),"")</f>
        <v/>
      </c>
      <c r="N126" s="428">
        <f>IFERROR(+Tabla1[[#This Row],[Precio Unitario]]*Tabla1[[#This Row],[Cantidad de Insumos]],)</f>
        <v>0</v>
      </c>
      <c r="O126" s="429" t="str">
        <f>IFERROR(VLOOKUP(Tabla1[[#This Row],[Descripción]],[2]Detalles!$C$2:$F$520,4,),"")</f>
        <v/>
      </c>
      <c r="P126" s="430"/>
      <c r="R126" s="431" t="str">
        <f>IFERROR(VLOOKUP(Tabla1[[#This Row],[Insumos]],[2]Insumos2!$C$5:$D$48,2,),"")</f>
        <v/>
      </c>
    </row>
    <row r="127" spans="2:18" ht="12.75">
      <c r="B127" s="421" t="str">
        <f>IF(Tabla1[[#This Row],[Código_Actividad]]="","",CONCATENATE(Tabla1[[#This Row],[POA]],".",Tabla1[[#This Row],[SRS]],".",Tabla1[[#This Row],[AREA]],".",Tabla1[[#This Row],[TIPO]]))</f>
        <v/>
      </c>
      <c r="C127" s="421" t="s">
        <v>506</v>
      </c>
      <c r="D127" s="421" t="s">
        <v>506</v>
      </c>
      <c r="E127" s="421" t="s">
        <v>506</v>
      </c>
      <c r="F127" s="421" t="s">
        <v>506</v>
      </c>
      <c r="G127" s="422"/>
      <c r="H127" s="432" t="str">
        <f>IFERROR(VLOOKUP(Tabla1[[#This Row],[Código_Actividad]],[2]PPNE2!C128:D267,2,),"")</f>
        <v/>
      </c>
      <c r="I127" s="424"/>
      <c r="J127" s="425"/>
      <c r="K127" s="433" t="str">
        <f>IFERROR(VLOOKUP(Tabla1[[#This Row],[Descripción]],[2]Detalles!$C$2:$F$520,2,),"")</f>
        <v/>
      </c>
      <c r="L127" s="422"/>
      <c r="M127" s="427" t="str">
        <f>IFERROR(VLOOKUP(Tabla1[[#This Row],[Descripción]],[2]Detalles!$C$2:$F$520,3,),"")</f>
        <v/>
      </c>
      <c r="N127" s="428">
        <f>IFERROR(+Tabla1[[#This Row],[Precio Unitario]]*Tabla1[[#This Row],[Cantidad de Insumos]],)</f>
        <v>0</v>
      </c>
      <c r="O127" s="429" t="str">
        <f>IFERROR(VLOOKUP(Tabla1[[#This Row],[Descripción]],[2]Detalles!$C$2:$F$520,4,),"")</f>
        <v/>
      </c>
      <c r="P127" s="430"/>
      <c r="R127" s="431" t="str">
        <f>IFERROR(VLOOKUP(Tabla1[[#This Row],[Insumos]],[2]Insumos2!$C$5:$D$48,2,),"")</f>
        <v/>
      </c>
    </row>
    <row r="128" spans="2:18" ht="12.75">
      <c r="B128" s="421" t="str">
        <f>IF(Tabla1[[#This Row],[Código_Actividad]]="","",CONCATENATE(Tabla1[[#This Row],[POA]],".",Tabla1[[#This Row],[SRS]],".",Tabla1[[#This Row],[AREA]],".",Tabla1[[#This Row],[TIPO]]))</f>
        <v/>
      </c>
      <c r="C128" s="421" t="s">
        <v>506</v>
      </c>
      <c r="D128" s="421" t="s">
        <v>506</v>
      </c>
      <c r="E128" s="421" t="s">
        <v>506</v>
      </c>
      <c r="F128" s="421" t="s">
        <v>506</v>
      </c>
      <c r="G128" s="422"/>
      <c r="H128" s="432" t="str">
        <f>IFERROR(VLOOKUP(Tabla1[[#This Row],[Código_Actividad]],[2]PPNE2!C129:D268,2,),"")</f>
        <v/>
      </c>
      <c r="I128" s="424"/>
      <c r="J128" s="425"/>
      <c r="K128" s="433" t="str">
        <f>IFERROR(VLOOKUP(Tabla1[[#This Row],[Descripción]],[2]Detalles!$C$2:$F$520,2,),"")</f>
        <v/>
      </c>
      <c r="L128" s="422"/>
      <c r="M128" s="427" t="str">
        <f>IFERROR(VLOOKUP(Tabla1[[#This Row],[Descripción]],[2]Detalles!$C$2:$F$520,3,),"")</f>
        <v/>
      </c>
      <c r="N128" s="428">
        <f>IFERROR(+Tabla1[[#This Row],[Precio Unitario]]*Tabla1[[#This Row],[Cantidad de Insumos]],)</f>
        <v>0</v>
      </c>
      <c r="O128" s="429" t="str">
        <f>IFERROR(VLOOKUP(Tabla1[[#This Row],[Descripción]],[2]Detalles!$C$2:$F$520,4,),"")</f>
        <v/>
      </c>
      <c r="P128" s="430"/>
      <c r="R128" s="431" t="str">
        <f>IFERROR(VLOOKUP(Tabla1[[#This Row],[Insumos]],[2]Insumos2!$C$5:$D$48,2,),"")</f>
        <v/>
      </c>
    </row>
    <row r="129" spans="2:18" ht="12.75">
      <c r="B129" s="421" t="str">
        <f>IF(Tabla1[[#This Row],[Código_Actividad]]="","",CONCATENATE(Tabla1[[#This Row],[POA]],".",Tabla1[[#This Row],[SRS]],".",Tabla1[[#This Row],[AREA]],".",Tabla1[[#This Row],[TIPO]]))</f>
        <v/>
      </c>
      <c r="C129" s="421" t="s">
        <v>506</v>
      </c>
      <c r="D129" s="421" t="s">
        <v>506</v>
      </c>
      <c r="E129" s="421" t="s">
        <v>506</v>
      </c>
      <c r="F129" s="421" t="s">
        <v>506</v>
      </c>
      <c r="G129" s="422"/>
      <c r="H129" s="432" t="str">
        <f>IFERROR(VLOOKUP(Tabla1[[#This Row],[Código_Actividad]],[2]PPNE2!C130:D269,2,),"")</f>
        <v/>
      </c>
      <c r="I129" s="424"/>
      <c r="J129" s="425"/>
      <c r="K129" s="433" t="str">
        <f>IFERROR(VLOOKUP(Tabla1[[#This Row],[Descripción]],[2]Detalles!$C$2:$F$520,2,),"")</f>
        <v/>
      </c>
      <c r="L129" s="422"/>
      <c r="M129" s="427" t="str">
        <f>IFERROR(VLOOKUP(Tabla1[[#This Row],[Descripción]],[2]Detalles!$C$2:$F$520,3,),"")</f>
        <v/>
      </c>
      <c r="N129" s="428">
        <f>IFERROR(+Tabla1[[#This Row],[Precio Unitario]]*Tabla1[[#This Row],[Cantidad de Insumos]],)</f>
        <v>0</v>
      </c>
      <c r="O129" s="429" t="str">
        <f>IFERROR(VLOOKUP(Tabla1[[#This Row],[Descripción]],[2]Detalles!$C$2:$F$520,4,),"")</f>
        <v/>
      </c>
      <c r="P129" s="430"/>
      <c r="R129" s="431" t="str">
        <f>IFERROR(VLOOKUP(Tabla1[[#This Row],[Insumos]],[2]Insumos2!$C$5:$D$48,2,),"")</f>
        <v/>
      </c>
    </row>
    <row r="130" spans="2:18" ht="12.75">
      <c r="B130" s="421" t="str">
        <f>IF(Tabla1[[#This Row],[Código_Actividad]]="","",CONCATENATE(Tabla1[[#This Row],[POA]],".",Tabla1[[#This Row],[SRS]],".",Tabla1[[#This Row],[AREA]],".",Tabla1[[#This Row],[TIPO]]))</f>
        <v/>
      </c>
      <c r="C130" s="421" t="s">
        <v>506</v>
      </c>
      <c r="D130" s="421" t="s">
        <v>506</v>
      </c>
      <c r="E130" s="421" t="s">
        <v>506</v>
      </c>
      <c r="F130" s="421" t="s">
        <v>506</v>
      </c>
      <c r="G130" s="422"/>
      <c r="H130" s="432" t="str">
        <f>IFERROR(VLOOKUP(Tabla1[[#This Row],[Código_Actividad]],[2]PPNE2!C131:D270,2,),"")</f>
        <v/>
      </c>
      <c r="I130" s="424"/>
      <c r="J130" s="425"/>
      <c r="K130" s="433" t="str">
        <f>IFERROR(VLOOKUP(Tabla1[[#This Row],[Descripción]],[2]Detalles!$C$2:$F$520,2,),"")</f>
        <v/>
      </c>
      <c r="L130" s="422"/>
      <c r="M130" s="427" t="str">
        <f>IFERROR(VLOOKUP(Tabla1[[#This Row],[Descripción]],[2]Detalles!$C$2:$F$520,3,),"")</f>
        <v/>
      </c>
      <c r="N130" s="428">
        <f>IFERROR(+Tabla1[[#This Row],[Precio Unitario]]*Tabla1[[#This Row],[Cantidad de Insumos]],)</f>
        <v>0</v>
      </c>
      <c r="O130" s="429" t="str">
        <f>IFERROR(VLOOKUP(Tabla1[[#This Row],[Descripción]],[2]Detalles!$C$2:$F$520,4,),"")</f>
        <v/>
      </c>
      <c r="P130" s="430"/>
      <c r="R130" s="431" t="str">
        <f>IFERROR(VLOOKUP(Tabla1[[#This Row],[Insumos]],[2]Insumos2!$C$5:$D$48,2,),"")</f>
        <v/>
      </c>
    </row>
    <row r="131" spans="2:18" ht="12.75">
      <c r="B131" s="421" t="str">
        <f>IF(Tabla1[[#This Row],[Código_Actividad]]="","",CONCATENATE(Tabla1[[#This Row],[POA]],".",Tabla1[[#This Row],[SRS]],".",Tabla1[[#This Row],[AREA]],".",Tabla1[[#This Row],[TIPO]]))</f>
        <v/>
      </c>
      <c r="C131" s="421" t="s">
        <v>506</v>
      </c>
      <c r="D131" s="421" t="s">
        <v>506</v>
      </c>
      <c r="E131" s="421" t="s">
        <v>506</v>
      </c>
      <c r="F131" s="421" t="s">
        <v>506</v>
      </c>
      <c r="G131" s="422"/>
      <c r="H131" s="432" t="str">
        <f>IFERROR(VLOOKUP(Tabla1[[#This Row],[Código_Actividad]],[2]PPNE2!C132:D271,2,),"")</f>
        <v/>
      </c>
      <c r="I131" s="424"/>
      <c r="J131" s="425"/>
      <c r="K131" s="433" t="str">
        <f>IFERROR(VLOOKUP(Tabla1[[#This Row],[Descripción]],[2]Detalles!$C$2:$F$520,2,),"")</f>
        <v/>
      </c>
      <c r="L131" s="422"/>
      <c r="M131" s="427" t="str">
        <f>IFERROR(VLOOKUP(Tabla1[[#This Row],[Descripción]],[2]Detalles!$C$2:$F$520,3,),"")</f>
        <v/>
      </c>
      <c r="N131" s="428">
        <f>IFERROR(+Tabla1[[#This Row],[Precio Unitario]]*Tabla1[[#This Row],[Cantidad de Insumos]],)</f>
        <v>0</v>
      </c>
      <c r="O131" s="429" t="str">
        <f>IFERROR(VLOOKUP(Tabla1[[#This Row],[Descripción]],[2]Detalles!$C$2:$F$520,4,),"")</f>
        <v/>
      </c>
      <c r="P131" s="430"/>
      <c r="R131" s="431" t="str">
        <f>IFERROR(VLOOKUP(Tabla1[[#This Row],[Insumos]],[2]Insumos2!$C$5:$D$48,2,),"")</f>
        <v/>
      </c>
    </row>
    <row r="132" spans="2:18" ht="12.75">
      <c r="B132" s="421" t="str">
        <f>IF(Tabla1[[#This Row],[Código_Actividad]]="","",CONCATENATE(Tabla1[[#This Row],[POA]],".",Tabla1[[#This Row],[SRS]],".",Tabla1[[#This Row],[AREA]],".",Tabla1[[#This Row],[TIPO]]))</f>
        <v/>
      </c>
      <c r="C132" s="421" t="s">
        <v>506</v>
      </c>
      <c r="D132" s="421" t="s">
        <v>506</v>
      </c>
      <c r="E132" s="421" t="s">
        <v>506</v>
      </c>
      <c r="F132" s="421" t="s">
        <v>506</v>
      </c>
      <c r="G132" s="422"/>
      <c r="H132" s="432" t="str">
        <f>IFERROR(VLOOKUP(Tabla1[[#This Row],[Código_Actividad]],[2]PPNE2!C133:D272,2,),"")</f>
        <v/>
      </c>
      <c r="I132" s="424"/>
      <c r="J132" s="425"/>
      <c r="K132" s="433" t="str">
        <f>IFERROR(VLOOKUP(Tabla1[[#This Row],[Descripción]],[2]Detalles!$C$2:$F$520,2,),"")</f>
        <v/>
      </c>
      <c r="L132" s="422"/>
      <c r="M132" s="427" t="str">
        <f>IFERROR(VLOOKUP(Tabla1[[#This Row],[Descripción]],[2]Detalles!$C$2:$F$520,3,),"")</f>
        <v/>
      </c>
      <c r="N132" s="428">
        <f>IFERROR(+Tabla1[[#This Row],[Precio Unitario]]*Tabla1[[#This Row],[Cantidad de Insumos]],)</f>
        <v>0</v>
      </c>
      <c r="O132" s="429" t="str">
        <f>IFERROR(VLOOKUP(Tabla1[[#This Row],[Descripción]],[2]Detalles!$C$2:$F$520,4,),"")</f>
        <v/>
      </c>
      <c r="P132" s="430"/>
      <c r="R132" s="431" t="str">
        <f>IFERROR(VLOOKUP(Tabla1[[#This Row],[Insumos]],[2]Insumos2!$C$5:$D$48,2,),"")</f>
        <v/>
      </c>
    </row>
    <row r="133" spans="2:18" ht="12.75">
      <c r="B133" s="421" t="str">
        <f>IF(Tabla1[[#This Row],[Código_Actividad]]="","",CONCATENATE(Tabla1[[#This Row],[POA]],".",Tabla1[[#This Row],[SRS]],".",Tabla1[[#This Row],[AREA]],".",Tabla1[[#This Row],[TIPO]]))</f>
        <v/>
      </c>
      <c r="C133" s="421" t="s">
        <v>506</v>
      </c>
      <c r="D133" s="421" t="s">
        <v>506</v>
      </c>
      <c r="E133" s="421" t="s">
        <v>506</v>
      </c>
      <c r="F133" s="421" t="s">
        <v>506</v>
      </c>
      <c r="G133" s="422"/>
      <c r="H133" s="432" t="str">
        <f>IFERROR(VLOOKUP(Tabla1[[#This Row],[Código_Actividad]],[2]PPNE2!C134:D273,2,),"")</f>
        <v/>
      </c>
      <c r="I133" s="424"/>
      <c r="J133" s="425"/>
      <c r="K133" s="433" t="str">
        <f>IFERROR(VLOOKUP(Tabla1[[#This Row],[Descripción]],[2]Detalles!$C$2:$F$520,2,),"")</f>
        <v/>
      </c>
      <c r="L133" s="422"/>
      <c r="M133" s="427" t="str">
        <f>IFERROR(VLOOKUP(Tabla1[[#This Row],[Descripción]],[2]Detalles!$C$2:$F$520,3,),"")</f>
        <v/>
      </c>
      <c r="N133" s="428">
        <f>IFERROR(+Tabla1[[#This Row],[Precio Unitario]]*Tabla1[[#This Row],[Cantidad de Insumos]],)</f>
        <v>0</v>
      </c>
      <c r="O133" s="429" t="str">
        <f>IFERROR(VLOOKUP(Tabla1[[#This Row],[Descripción]],[2]Detalles!$C$2:$F$520,4,),"")</f>
        <v/>
      </c>
      <c r="P133" s="430"/>
      <c r="R133" s="431" t="str">
        <f>IFERROR(VLOOKUP(Tabla1[[#This Row],[Insumos]],[2]Insumos2!$C$5:$D$48,2,),"")</f>
        <v/>
      </c>
    </row>
    <row r="134" spans="2:18" ht="12.75">
      <c r="B134" s="421" t="str">
        <f>IF(Tabla1[[#This Row],[Código_Actividad]]="","",CONCATENATE(Tabla1[[#This Row],[POA]],".",Tabla1[[#This Row],[SRS]],".",Tabla1[[#This Row],[AREA]],".",Tabla1[[#This Row],[TIPO]]))</f>
        <v/>
      </c>
      <c r="C134" s="421" t="s">
        <v>506</v>
      </c>
      <c r="D134" s="421" t="s">
        <v>506</v>
      </c>
      <c r="E134" s="421" t="s">
        <v>506</v>
      </c>
      <c r="F134" s="421" t="s">
        <v>506</v>
      </c>
      <c r="G134" s="422"/>
      <c r="H134" s="432" t="str">
        <f>IFERROR(VLOOKUP(Tabla1[[#This Row],[Código_Actividad]],[2]PPNE2!C135:D274,2,),"")</f>
        <v/>
      </c>
      <c r="I134" s="424"/>
      <c r="J134" s="425"/>
      <c r="K134" s="433" t="str">
        <f>IFERROR(VLOOKUP(Tabla1[[#This Row],[Descripción]],[2]Detalles!$C$2:$F$520,2,),"")</f>
        <v/>
      </c>
      <c r="L134" s="422"/>
      <c r="M134" s="427" t="str">
        <f>IFERROR(VLOOKUP(Tabla1[[#This Row],[Descripción]],[2]Detalles!$C$2:$F$520,3,),"")</f>
        <v/>
      </c>
      <c r="N134" s="428">
        <f>IFERROR(+Tabla1[[#This Row],[Precio Unitario]]*Tabla1[[#This Row],[Cantidad de Insumos]],)</f>
        <v>0</v>
      </c>
      <c r="O134" s="429" t="str">
        <f>IFERROR(VLOOKUP(Tabla1[[#This Row],[Descripción]],[2]Detalles!$C$2:$F$520,4,),"")</f>
        <v/>
      </c>
      <c r="P134" s="430"/>
      <c r="R134" s="431" t="str">
        <f>IFERROR(VLOOKUP(Tabla1[[#This Row],[Insumos]],[2]Insumos2!$C$5:$D$48,2,),"")</f>
        <v/>
      </c>
    </row>
    <row r="135" spans="2:18" ht="12.75">
      <c r="B135" s="421" t="str">
        <f>IF(Tabla1[[#This Row],[Código_Actividad]]="","",CONCATENATE(Tabla1[[#This Row],[POA]],".",Tabla1[[#This Row],[SRS]],".",Tabla1[[#This Row],[AREA]],".",Tabla1[[#This Row],[TIPO]]))</f>
        <v/>
      </c>
      <c r="C135" s="421" t="s">
        <v>506</v>
      </c>
      <c r="D135" s="421" t="s">
        <v>506</v>
      </c>
      <c r="E135" s="421" t="s">
        <v>506</v>
      </c>
      <c r="F135" s="421" t="s">
        <v>506</v>
      </c>
      <c r="G135" s="422"/>
      <c r="H135" s="432" t="str">
        <f>IFERROR(VLOOKUP(Tabla1[[#This Row],[Código_Actividad]],[2]PPNE2!C136:D275,2,),"")</f>
        <v/>
      </c>
      <c r="I135" s="424"/>
      <c r="J135" s="425"/>
      <c r="K135" s="433" t="str">
        <f>IFERROR(VLOOKUP(Tabla1[[#This Row],[Descripción]],[2]Detalles!$C$2:$F$520,2,),"")</f>
        <v/>
      </c>
      <c r="L135" s="422"/>
      <c r="M135" s="427" t="str">
        <f>IFERROR(VLOOKUP(Tabla1[[#This Row],[Descripción]],[2]Detalles!$C$2:$F$520,3,),"")</f>
        <v/>
      </c>
      <c r="N135" s="428">
        <f>IFERROR(+Tabla1[[#This Row],[Precio Unitario]]*Tabla1[[#This Row],[Cantidad de Insumos]],)</f>
        <v>0</v>
      </c>
      <c r="O135" s="429" t="str">
        <f>IFERROR(VLOOKUP(Tabla1[[#This Row],[Descripción]],[2]Detalles!$C$2:$F$520,4,),"")</f>
        <v/>
      </c>
      <c r="P135" s="430"/>
      <c r="R135" s="431" t="str">
        <f>IFERROR(VLOOKUP(Tabla1[[#This Row],[Insumos]],[2]Insumos2!$C$5:$D$48,2,),"")</f>
        <v/>
      </c>
    </row>
    <row r="136" spans="2:18" ht="12.75">
      <c r="B136" s="421" t="str">
        <f>IF(Tabla1[[#This Row],[Código_Actividad]]="","",CONCATENATE(Tabla1[[#This Row],[POA]],".",Tabla1[[#This Row],[SRS]],".",Tabla1[[#This Row],[AREA]],".",Tabla1[[#This Row],[TIPO]]))</f>
        <v/>
      </c>
      <c r="C136" s="421" t="s">
        <v>506</v>
      </c>
      <c r="D136" s="421" t="s">
        <v>506</v>
      </c>
      <c r="E136" s="421" t="s">
        <v>506</v>
      </c>
      <c r="F136" s="421" t="s">
        <v>506</v>
      </c>
      <c r="G136" s="422"/>
      <c r="H136" s="432" t="str">
        <f>IFERROR(VLOOKUP(Tabla1[[#This Row],[Código_Actividad]],[2]PPNE2!C137:D276,2,),"")</f>
        <v/>
      </c>
      <c r="I136" s="424"/>
      <c r="J136" s="425"/>
      <c r="K136" s="433" t="str">
        <f>IFERROR(VLOOKUP(Tabla1[[#This Row],[Descripción]],[2]Detalles!$C$2:$F$520,2,),"")</f>
        <v/>
      </c>
      <c r="L136" s="422"/>
      <c r="M136" s="427" t="str">
        <f>IFERROR(VLOOKUP(Tabla1[[#This Row],[Descripción]],[2]Detalles!$C$2:$F$520,3,),"")</f>
        <v/>
      </c>
      <c r="N136" s="428">
        <f>IFERROR(+Tabla1[[#This Row],[Precio Unitario]]*Tabla1[[#This Row],[Cantidad de Insumos]],)</f>
        <v>0</v>
      </c>
      <c r="O136" s="429" t="str">
        <f>IFERROR(VLOOKUP(Tabla1[[#This Row],[Descripción]],[2]Detalles!$C$2:$F$520,4,),"")</f>
        <v/>
      </c>
      <c r="P136" s="430"/>
      <c r="R136" s="431" t="str">
        <f>IFERROR(VLOOKUP(Tabla1[[#This Row],[Insumos]],[2]Insumos2!$C$5:$D$48,2,),"")</f>
        <v/>
      </c>
    </row>
    <row r="137" spans="2:18" ht="12.75">
      <c r="B137" s="421" t="str">
        <f>IF(Tabla1[[#This Row],[Código_Actividad]]="","",CONCATENATE(Tabla1[[#This Row],[POA]],".",Tabla1[[#This Row],[SRS]],".",Tabla1[[#This Row],[AREA]],".",Tabla1[[#This Row],[TIPO]]))</f>
        <v/>
      </c>
      <c r="C137" s="421" t="s">
        <v>506</v>
      </c>
      <c r="D137" s="421" t="s">
        <v>506</v>
      </c>
      <c r="E137" s="421" t="s">
        <v>506</v>
      </c>
      <c r="F137" s="421" t="s">
        <v>506</v>
      </c>
      <c r="G137" s="422"/>
      <c r="H137" s="432" t="str">
        <f>IFERROR(VLOOKUP(Tabla1[[#This Row],[Código_Actividad]],[2]PPNE2!C138:D277,2,),"")</f>
        <v/>
      </c>
      <c r="I137" s="424"/>
      <c r="J137" s="425"/>
      <c r="K137" s="433" t="str">
        <f>IFERROR(VLOOKUP(Tabla1[[#This Row],[Descripción]],[2]Detalles!$C$2:$F$520,2,),"")</f>
        <v/>
      </c>
      <c r="L137" s="422"/>
      <c r="M137" s="427" t="str">
        <f>IFERROR(VLOOKUP(Tabla1[[#This Row],[Descripción]],[2]Detalles!$C$2:$F$520,3,),"")</f>
        <v/>
      </c>
      <c r="N137" s="428">
        <f>IFERROR(+Tabla1[[#This Row],[Precio Unitario]]*Tabla1[[#This Row],[Cantidad de Insumos]],)</f>
        <v>0</v>
      </c>
      <c r="O137" s="429" t="str">
        <f>IFERROR(VLOOKUP(Tabla1[[#This Row],[Descripción]],[2]Detalles!$C$2:$F$520,4,),"")</f>
        <v/>
      </c>
      <c r="P137" s="430"/>
      <c r="R137" s="431" t="str">
        <f>IFERROR(VLOOKUP(Tabla1[[#This Row],[Insumos]],[2]Insumos2!$C$5:$D$48,2,),"")</f>
        <v/>
      </c>
    </row>
    <row r="138" spans="2:18" ht="12.75">
      <c r="B138" s="421" t="str">
        <f>IF(Tabla1[[#This Row],[Código_Actividad]]="","",CONCATENATE(Tabla1[[#This Row],[POA]],".",Tabla1[[#This Row],[SRS]],".",Tabla1[[#This Row],[AREA]],".",Tabla1[[#This Row],[TIPO]]))</f>
        <v/>
      </c>
      <c r="C138" s="421" t="s">
        <v>506</v>
      </c>
      <c r="D138" s="421" t="s">
        <v>506</v>
      </c>
      <c r="E138" s="421" t="s">
        <v>506</v>
      </c>
      <c r="F138" s="421" t="s">
        <v>506</v>
      </c>
      <c r="G138" s="422"/>
      <c r="H138" s="432" t="str">
        <f>IFERROR(VLOOKUP(Tabla1[[#This Row],[Código_Actividad]],[2]PPNE2!C139:D278,2,),"")</f>
        <v/>
      </c>
      <c r="I138" s="424"/>
      <c r="J138" s="425"/>
      <c r="K138" s="433" t="str">
        <f>IFERROR(VLOOKUP(Tabla1[[#This Row],[Descripción]],[2]Detalles!$C$2:$F$520,2,),"")</f>
        <v/>
      </c>
      <c r="L138" s="422"/>
      <c r="M138" s="427" t="str">
        <f>IFERROR(VLOOKUP(Tabla1[[#This Row],[Descripción]],[2]Detalles!$C$2:$F$520,3,),"")</f>
        <v/>
      </c>
      <c r="N138" s="428">
        <f>IFERROR(+Tabla1[[#This Row],[Precio Unitario]]*Tabla1[[#This Row],[Cantidad de Insumos]],)</f>
        <v>0</v>
      </c>
      <c r="O138" s="429" t="str">
        <f>IFERROR(VLOOKUP(Tabla1[[#This Row],[Descripción]],[2]Detalles!$C$2:$F$520,4,),"")</f>
        <v/>
      </c>
      <c r="P138" s="430"/>
      <c r="R138" s="431" t="str">
        <f>IFERROR(VLOOKUP(Tabla1[[#This Row],[Insumos]],[2]Insumos2!$C$5:$D$48,2,),"")</f>
        <v/>
      </c>
    </row>
    <row r="139" spans="2:18" ht="12.75">
      <c r="B139" s="421" t="str">
        <f>IF(Tabla1[[#This Row],[Código_Actividad]]="","",CONCATENATE(Tabla1[[#This Row],[POA]],".",Tabla1[[#This Row],[SRS]],".",Tabla1[[#This Row],[AREA]],".",Tabla1[[#This Row],[TIPO]]))</f>
        <v/>
      </c>
      <c r="C139" s="421" t="s">
        <v>506</v>
      </c>
      <c r="D139" s="421" t="s">
        <v>506</v>
      </c>
      <c r="E139" s="421" t="s">
        <v>506</v>
      </c>
      <c r="F139" s="421" t="s">
        <v>506</v>
      </c>
      <c r="G139" s="422"/>
      <c r="H139" s="432" t="str">
        <f>IFERROR(VLOOKUP(Tabla1[[#This Row],[Código_Actividad]],[2]PPNE2!C140:D279,2,),"")</f>
        <v/>
      </c>
      <c r="I139" s="424"/>
      <c r="J139" s="425"/>
      <c r="K139" s="433" t="str">
        <f>IFERROR(VLOOKUP(Tabla1[[#This Row],[Descripción]],[2]Detalles!$C$2:$F$520,2,),"")</f>
        <v/>
      </c>
      <c r="L139" s="422"/>
      <c r="M139" s="427" t="str">
        <f>IFERROR(VLOOKUP(Tabla1[[#This Row],[Descripción]],[2]Detalles!$C$2:$F$520,3,),"")</f>
        <v/>
      </c>
      <c r="N139" s="428">
        <f>IFERROR(+Tabla1[[#This Row],[Precio Unitario]]*Tabla1[[#This Row],[Cantidad de Insumos]],)</f>
        <v>0</v>
      </c>
      <c r="O139" s="429" t="str">
        <f>IFERROR(VLOOKUP(Tabla1[[#This Row],[Descripción]],[2]Detalles!$C$2:$F$520,4,),"")</f>
        <v/>
      </c>
      <c r="P139" s="430"/>
      <c r="R139" s="431" t="str">
        <f>IFERROR(VLOOKUP(Tabla1[[#This Row],[Insumos]],[2]Insumos2!$C$5:$D$48,2,),"")</f>
        <v/>
      </c>
    </row>
    <row r="140" spans="2:18" ht="12.75">
      <c r="B140" s="421" t="str">
        <f>IF(Tabla1[[#This Row],[Código_Actividad]]="","",CONCATENATE(Tabla1[[#This Row],[POA]],".",Tabla1[[#This Row],[SRS]],".",Tabla1[[#This Row],[AREA]],".",Tabla1[[#This Row],[TIPO]]))</f>
        <v/>
      </c>
      <c r="C140" s="421" t="s">
        <v>506</v>
      </c>
      <c r="D140" s="421" t="s">
        <v>506</v>
      </c>
      <c r="E140" s="421" t="s">
        <v>506</v>
      </c>
      <c r="F140" s="421" t="s">
        <v>506</v>
      </c>
      <c r="G140" s="422"/>
      <c r="H140" s="432" t="str">
        <f>IFERROR(VLOOKUP(Tabla1[[#This Row],[Código_Actividad]],[2]PPNE2!C141:D280,2,),"")</f>
        <v/>
      </c>
      <c r="I140" s="424"/>
      <c r="J140" s="425"/>
      <c r="K140" s="433" t="str">
        <f>IFERROR(VLOOKUP(Tabla1[[#This Row],[Descripción]],[2]Detalles!$C$2:$F$520,2,),"")</f>
        <v/>
      </c>
      <c r="L140" s="422"/>
      <c r="M140" s="427" t="str">
        <f>IFERROR(VLOOKUP(Tabla1[[#This Row],[Descripción]],[2]Detalles!$C$2:$F$520,3,),"")</f>
        <v/>
      </c>
      <c r="N140" s="428">
        <f>IFERROR(+Tabla1[[#This Row],[Precio Unitario]]*Tabla1[[#This Row],[Cantidad de Insumos]],)</f>
        <v>0</v>
      </c>
      <c r="O140" s="429" t="str">
        <f>IFERROR(VLOOKUP(Tabla1[[#This Row],[Descripción]],[2]Detalles!$C$2:$F$520,4,),"")</f>
        <v/>
      </c>
      <c r="P140" s="430"/>
      <c r="R140" s="431" t="str">
        <f>IFERROR(VLOOKUP(Tabla1[[#This Row],[Insumos]],[2]Insumos2!$C$5:$D$48,2,),"")</f>
        <v/>
      </c>
    </row>
    <row r="141" spans="2:18" ht="12.75">
      <c r="B141" s="421" t="str">
        <f>IF(Tabla1[[#This Row],[Código_Actividad]]="","",CONCATENATE(Tabla1[[#This Row],[POA]],".",Tabla1[[#This Row],[SRS]],".",Tabla1[[#This Row],[AREA]],".",Tabla1[[#This Row],[TIPO]]))</f>
        <v/>
      </c>
      <c r="C141" s="421" t="s">
        <v>506</v>
      </c>
      <c r="D141" s="421" t="s">
        <v>506</v>
      </c>
      <c r="E141" s="421" t="s">
        <v>506</v>
      </c>
      <c r="F141" s="421" t="s">
        <v>506</v>
      </c>
      <c r="G141" s="422"/>
      <c r="H141" s="432" t="str">
        <f>IFERROR(VLOOKUP(Tabla1[[#This Row],[Código_Actividad]],[2]PPNE2!C142:D281,2,),"")</f>
        <v/>
      </c>
      <c r="I141" s="424"/>
      <c r="J141" s="425"/>
      <c r="K141" s="433" t="str">
        <f>IFERROR(VLOOKUP(Tabla1[[#This Row],[Descripción]],[2]Detalles!$C$2:$F$520,2,),"")</f>
        <v/>
      </c>
      <c r="L141" s="422"/>
      <c r="M141" s="427" t="str">
        <f>IFERROR(VLOOKUP(Tabla1[[#This Row],[Descripción]],[2]Detalles!$C$2:$F$520,3,),"")</f>
        <v/>
      </c>
      <c r="N141" s="428">
        <f>IFERROR(+Tabla1[[#This Row],[Precio Unitario]]*Tabla1[[#This Row],[Cantidad de Insumos]],)</f>
        <v>0</v>
      </c>
      <c r="O141" s="429" t="str">
        <f>IFERROR(VLOOKUP(Tabla1[[#This Row],[Descripción]],[2]Detalles!$C$2:$F$520,4,),"")</f>
        <v/>
      </c>
      <c r="P141" s="430"/>
      <c r="R141" s="431" t="str">
        <f>IFERROR(VLOOKUP(Tabla1[[#This Row],[Insumos]],[2]Insumos2!$C$5:$D$48,2,),"")</f>
        <v/>
      </c>
    </row>
    <row r="142" spans="2:18" ht="12.75">
      <c r="B142" s="421" t="str">
        <f>IF(Tabla1[[#This Row],[Código_Actividad]]="","",CONCATENATE(Tabla1[[#This Row],[POA]],".",Tabla1[[#This Row],[SRS]],".",Tabla1[[#This Row],[AREA]],".",Tabla1[[#This Row],[TIPO]]))</f>
        <v/>
      </c>
      <c r="C142" s="421" t="s">
        <v>506</v>
      </c>
      <c r="D142" s="421" t="s">
        <v>506</v>
      </c>
      <c r="E142" s="421" t="s">
        <v>506</v>
      </c>
      <c r="F142" s="421" t="s">
        <v>506</v>
      </c>
      <c r="G142" s="422"/>
      <c r="H142" s="432" t="str">
        <f>IFERROR(VLOOKUP(Tabla1[[#This Row],[Código_Actividad]],[2]PPNE2!C143:D282,2,),"")</f>
        <v/>
      </c>
      <c r="I142" s="424"/>
      <c r="J142" s="425"/>
      <c r="K142" s="433" t="str">
        <f>IFERROR(VLOOKUP(Tabla1[[#This Row],[Descripción]],[2]Detalles!$C$2:$F$520,2,),"")</f>
        <v/>
      </c>
      <c r="L142" s="422"/>
      <c r="M142" s="427" t="str">
        <f>IFERROR(VLOOKUP(Tabla1[[#This Row],[Descripción]],[2]Detalles!$C$2:$F$520,3,),"")</f>
        <v/>
      </c>
      <c r="N142" s="428">
        <f>IFERROR(+Tabla1[[#This Row],[Precio Unitario]]*Tabla1[[#This Row],[Cantidad de Insumos]],)</f>
        <v>0</v>
      </c>
      <c r="O142" s="429" t="str">
        <f>IFERROR(VLOOKUP(Tabla1[[#This Row],[Descripción]],[2]Detalles!$C$2:$F$520,4,),"")</f>
        <v/>
      </c>
      <c r="P142" s="430"/>
      <c r="R142" s="431" t="str">
        <f>IFERROR(VLOOKUP(Tabla1[[#This Row],[Insumos]],[2]Insumos2!$C$5:$D$48,2,),"")</f>
        <v/>
      </c>
    </row>
    <row r="143" spans="2:18" ht="12.75">
      <c r="B143" s="421" t="str">
        <f>IF(Tabla1[[#This Row],[Código_Actividad]]="","",CONCATENATE(Tabla1[[#This Row],[POA]],".",Tabla1[[#This Row],[SRS]],".",Tabla1[[#This Row],[AREA]],".",Tabla1[[#This Row],[TIPO]]))</f>
        <v/>
      </c>
      <c r="C143" s="421" t="s">
        <v>506</v>
      </c>
      <c r="D143" s="421" t="s">
        <v>506</v>
      </c>
      <c r="E143" s="421" t="s">
        <v>506</v>
      </c>
      <c r="F143" s="421" t="s">
        <v>506</v>
      </c>
      <c r="G143" s="422"/>
      <c r="H143" s="432" t="str">
        <f>IFERROR(VLOOKUP(Tabla1[[#This Row],[Código_Actividad]],[2]PPNE2!C144:D283,2,),"")</f>
        <v/>
      </c>
      <c r="I143" s="424"/>
      <c r="J143" s="425"/>
      <c r="K143" s="433" t="str">
        <f>IFERROR(VLOOKUP(Tabla1[[#This Row],[Descripción]],[2]Detalles!$C$2:$F$520,2,),"")</f>
        <v/>
      </c>
      <c r="L143" s="422"/>
      <c r="M143" s="427" t="str">
        <f>IFERROR(VLOOKUP(Tabla1[[#This Row],[Descripción]],[2]Detalles!$C$2:$F$520,3,),"")</f>
        <v/>
      </c>
      <c r="N143" s="428">
        <f>IFERROR(+Tabla1[[#This Row],[Precio Unitario]]*Tabla1[[#This Row],[Cantidad de Insumos]],)</f>
        <v>0</v>
      </c>
      <c r="O143" s="429" t="str">
        <f>IFERROR(VLOOKUP(Tabla1[[#This Row],[Descripción]],[2]Detalles!$C$2:$F$520,4,),"")</f>
        <v/>
      </c>
      <c r="P143" s="430"/>
      <c r="R143" s="431" t="str">
        <f>IFERROR(VLOOKUP(Tabla1[[#This Row],[Insumos]],[2]Insumos2!$C$5:$D$48,2,),"")</f>
        <v/>
      </c>
    </row>
    <row r="144" spans="2:18" ht="12.75">
      <c r="B144" s="421" t="str">
        <f>IF(Tabla1[[#This Row],[Código_Actividad]]="","",CONCATENATE(Tabla1[[#This Row],[POA]],".",Tabla1[[#This Row],[SRS]],".",Tabla1[[#This Row],[AREA]],".",Tabla1[[#This Row],[TIPO]]))</f>
        <v/>
      </c>
      <c r="C144" s="421" t="s">
        <v>506</v>
      </c>
      <c r="D144" s="421" t="s">
        <v>506</v>
      </c>
      <c r="E144" s="421" t="s">
        <v>506</v>
      </c>
      <c r="F144" s="421" t="s">
        <v>506</v>
      </c>
      <c r="G144" s="422"/>
      <c r="H144" s="432" t="str">
        <f>IFERROR(VLOOKUP(Tabla1[[#This Row],[Código_Actividad]],[2]PPNE2!C145:D284,2,),"")</f>
        <v/>
      </c>
      <c r="I144" s="424"/>
      <c r="J144" s="425"/>
      <c r="K144" s="433" t="str">
        <f>IFERROR(VLOOKUP(Tabla1[[#This Row],[Descripción]],[2]Detalles!$C$2:$F$520,2,),"")</f>
        <v/>
      </c>
      <c r="L144" s="422"/>
      <c r="M144" s="427" t="str">
        <f>IFERROR(VLOOKUP(Tabla1[[#This Row],[Descripción]],[2]Detalles!$C$2:$F$520,3,),"")</f>
        <v/>
      </c>
      <c r="N144" s="428">
        <f>IFERROR(+Tabla1[[#This Row],[Precio Unitario]]*Tabla1[[#This Row],[Cantidad de Insumos]],)</f>
        <v>0</v>
      </c>
      <c r="O144" s="429" t="str">
        <f>IFERROR(VLOOKUP(Tabla1[[#This Row],[Descripción]],[2]Detalles!$C$2:$F$520,4,),"")</f>
        <v/>
      </c>
      <c r="P144" s="430"/>
      <c r="R144" s="431" t="str">
        <f>IFERROR(VLOOKUP(Tabla1[[#This Row],[Insumos]],[2]Insumos2!$C$5:$D$48,2,),"")</f>
        <v/>
      </c>
    </row>
    <row r="145" spans="2:18" ht="12.75">
      <c r="B145" s="421" t="str">
        <f>IF(Tabla1[[#This Row],[Código_Actividad]]="","",CONCATENATE(Tabla1[[#This Row],[POA]],".",Tabla1[[#This Row],[SRS]],".",Tabla1[[#This Row],[AREA]],".",Tabla1[[#This Row],[TIPO]]))</f>
        <v/>
      </c>
      <c r="C145" s="421" t="s">
        <v>506</v>
      </c>
      <c r="D145" s="421" t="s">
        <v>506</v>
      </c>
      <c r="E145" s="421" t="s">
        <v>506</v>
      </c>
      <c r="F145" s="421" t="s">
        <v>506</v>
      </c>
      <c r="G145" s="422"/>
      <c r="H145" s="432" t="str">
        <f>IFERROR(VLOOKUP(Tabla1[[#This Row],[Código_Actividad]],[2]PPNE2!C146:D285,2,),"")</f>
        <v/>
      </c>
      <c r="I145" s="424"/>
      <c r="J145" s="425"/>
      <c r="K145" s="433" t="str">
        <f>IFERROR(VLOOKUP(Tabla1[[#This Row],[Descripción]],[2]Detalles!$C$2:$F$520,2,),"")</f>
        <v/>
      </c>
      <c r="L145" s="422"/>
      <c r="M145" s="427" t="str">
        <f>IFERROR(VLOOKUP(Tabla1[[#This Row],[Descripción]],[2]Detalles!$C$2:$F$520,3,),"")</f>
        <v/>
      </c>
      <c r="N145" s="428">
        <f>IFERROR(+Tabla1[[#This Row],[Precio Unitario]]*Tabla1[[#This Row],[Cantidad de Insumos]],)</f>
        <v>0</v>
      </c>
      <c r="O145" s="429" t="str">
        <f>IFERROR(VLOOKUP(Tabla1[[#This Row],[Descripción]],[2]Detalles!$C$2:$F$520,4,),"")</f>
        <v/>
      </c>
      <c r="P145" s="430"/>
      <c r="R145" s="431" t="str">
        <f>IFERROR(VLOOKUP(Tabla1[[#This Row],[Insumos]],[2]Insumos2!$C$5:$D$48,2,),"")</f>
        <v/>
      </c>
    </row>
    <row r="146" spans="2:18" ht="12.75">
      <c r="B146" s="421" t="str">
        <f>IF(Tabla1[[#This Row],[Código_Actividad]]="","",CONCATENATE(Tabla1[[#This Row],[POA]],".",Tabla1[[#This Row],[SRS]],".",Tabla1[[#This Row],[AREA]],".",Tabla1[[#This Row],[TIPO]]))</f>
        <v/>
      </c>
      <c r="C146" s="421" t="s">
        <v>506</v>
      </c>
      <c r="D146" s="421" t="s">
        <v>506</v>
      </c>
      <c r="E146" s="421" t="s">
        <v>506</v>
      </c>
      <c r="F146" s="421" t="s">
        <v>506</v>
      </c>
      <c r="G146" s="422"/>
      <c r="H146" s="432" t="str">
        <f>IFERROR(VLOOKUP(Tabla1[[#This Row],[Código_Actividad]],[2]PPNE2!C147:D286,2,),"")</f>
        <v/>
      </c>
      <c r="I146" s="424"/>
      <c r="J146" s="425"/>
      <c r="K146" s="433" t="str">
        <f>IFERROR(VLOOKUP(Tabla1[[#This Row],[Descripción]],[2]Detalles!$C$2:$F$520,2,),"")</f>
        <v/>
      </c>
      <c r="L146" s="422"/>
      <c r="M146" s="427" t="str">
        <f>IFERROR(VLOOKUP(Tabla1[[#This Row],[Descripción]],[2]Detalles!$C$2:$F$520,3,),"")</f>
        <v/>
      </c>
      <c r="N146" s="428">
        <f>IFERROR(+Tabla1[[#This Row],[Precio Unitario]]*Tabla1[[#This Row],[Cantidad de Insumos]],)</f>
        <v>0</v>
      </c>
      <c r="O146" s="429" t="str">
        <f>IFERROR(VLOOKUP(Tabla1[[#This Row],[Descripción]],[2]Detalles!$C$2:$F$520,4,),"")</f>
        <v/>
      </c>
      <c r="P146" s="430"/>
      <c r="R146" s="431" t="str">
        <f>IFERROR(VLOOKUP(Tabla1[[#This Row],[Insumos]],[2]Insumos2!$C$5:$D$48,2,),"")</f>
        <v/>
      </c>
    </row>
    <row r="147" spans="2:18" ht="12.75">
      <c r="B147" s="421" t="str">
        <f>IF(Tabla1[[#This Row],[Código_Actividad]]="","",CONCATENATE(Tabla1[[#This Row],[POA]],".",Tabla1[[#This Row],[SRS]],".",Tabla1[[#This Row],[AREA]],".",Tabla1[[#This Row],[TIPO]]))</f>
        <v/>
      </c>
      <c r="C147" s="421" t="s">
        <v>506</v>
      </c>
      <c r="D147" s="421" t="s">
        <v>506</v>
      </c>
      <c r="E147" s="421" t="s">
        <v>506</v>
      </c>
      <c r="F147" s="421" t="s">
        <v>506</v>
      </c>
      <c r="G147" s="422"/>
      <c r="H147" s="432" t="str">
        <f>IFERROR(VLOOKUP(Tabla1[[#This Row],[Código_Actividad]],[2]PPNE2!C148:D287,2,),"")</f>
        <v/>
      </c>
      <c r="I147" s="424"/>
      <c r="J147" s="425"/>
      <c r="K147" s="433" t="str">
        <f>IFERROR(VLOOKUP(Tabla1[[#This Row],[Descripción]],[2]Detalles!$C$2:$F$520,2,),"")</f>
        <v/>
      </c>
      <c r="L147" s="422"/>
      <c r="M147" s="427" t="str">
        <f>IFERROR(VLOOKUP(Tabla1[[#This Row],[Descripción]],[2]Detalles!$C$2:$F$520,3,),"")</f>
        <v/>
      </c>
      <c r="N147" s="428">
        <f>IFERROR(+Tabla1[[#This Row],[Precio Unitario]]*Tabla1[[#This Row],[Cantidad de Insumos]],)</f>
        <v>0</v>
      </c>
      <c r="O147" s="429" t="str">
        <f>IFERROR(VLOOKUP(Tabla1[[#This Row],[Descripción]],[2]Detalles!$C$2:$F$520,4,),"")</f>
        <v/>
      </c>
      <c r="P147" s="430"/>
      <c r="R147" s="431" t="str">
        <f>IFERROR(VLOOKUP(Tabla1[[#This Row],[Insumos]],[2]Insumos2!$C$5:$D$48,2,),"")</f>
        <v/>
      </c>
    </row>
    <row r="148" spans="2:18" ht="12.75">
      <c r="B148" s="421" t="str">
        <f>IF(Tabla1[[#This Row],[Código_Actividad]]="","",CONCATENATE(Tabla1[[#This Row],[POA]],".",Tabla1[[#This Row],[SRS]],".",Tabla1[[#This Row],[AREA]],".",Tabla1[[#This Row],[TIPO]]))</f>
        <v/>
      </c>
      <c r="C148" s="421" t="s">
        <v>506</v>
      </c>
      <c r="D148" s="421" t="s">
        <v>506</v>
      </c>
      <c r="E148" s="421" t="s">
        <v>506</v>
      </c>
      <c r="F148" s="421" t="s">
        <v>506</v>
      </c>
      <c r="G148" s="422"/>
      <c r="H148" s="432" t="str">
        <f>IFERROR(VLOOKUP(Tabla1[[#This Row],[Código_Actividad]],[2]PPNE2!C149:D288,2,),"")</f>
        <v/>
      </c>
      <c r="I148" s="424"/>
      <c r="J148" s="425"/>
      <c r="K148" s="433" t="str">
        <f>IFERROR(VLOOKUP(Tabla1[[#This Row],[Descripción]],[2]Detalles!$C$2:$F$520,2,),"")</f>
        <v/>
      </c>
      <c r="L148" s="422"/>
      <c r="M148" s="427" t="str">
        <f>IFERROR(VLOOKUP(Tabla1[[#This Row],[Descripción]],[2]Detalles!$C$2:$F$520,3,),"")</f>
        <v/>
      </c>
      <c r="N148" s="428">
        <f>IFERROR(+Tabla1[[#This Row],[Precio Unitario]]*Tabla1[[#This Row],[Cantidad de Insumos]],)</f>
        <v>0</v>
      </c>
      <c r="O148" s="429" t="str">
        <f>IFERROR(VLOOKUP(Tabla1[[#This Row],[Descripción]],[2]Detalles!$C$2:$F$520,4,),"")</f>
        <v/>
      </c>
      <c r="P148" s="430"/>
      <c r="R148" s="431" t="str">
        <f>IFERROR(VLOOKUP(Tabla1[[#This Row],[Insumos]],[2]Insumos2!$C$5:$D$48,2,),"")</f>
        <v/>
      </c>
    </row>
    <row r="149" spans="2:18" ht="12.75">
      <c r="B149" s="421" t="str">
        <f>IF(Tabla1[[#This Row],[Código_Actividad]]="","",CONCATENATE(Tabla1[[#This Row],[POA]],".",Tabla1[[#This Row],[SRS]],".",Tabla1[[#This Row],[AREA]],".",Tabla1[[#This Row],[TIPO]]))</f>
        <v/>
      </c>
      <c r="C149" s="421" t="s">
        <v>506</v>
      </c>
      <c r="D149" s="421" t="s">
        <v>506</v>
      </c>
      <c r="E149" s="421" t="s">
        <v>506</v>
      </c>
      <c r="F149" s="421" t="s">
        <v>506</v>
      </c>
      <c r="G149" s="422"/>
      <c r="H149" s="432" t="str">
        <f>IFERROR(VLOOKUP(Tabla1[[#This Row],[Código_Actividad]],[2]PPNE2!C150:D289,2,),"")</f>
        <v/>
      </c>
      <c r="I149" s="424"/>
      <c r="J149" s="425"/>
      <c r="K149" s="433" t="str">
        <f>IFERROR(VLOOKUP(Tabla1[[#This Row],[Descripción]],[2]Detalles!$C$2:$F$520,2,),"")</f>
        <v/>
      </c>
      <c r="L149" s="422"/>
      <c r="M149" s="427" t="str">
        <f>IFERROR(VLOOKUP(Tabla1[[#This Row],[Descripción]],[2]Detalles!$C$2:$F$520,3,),"")</f>
        <v/>
      </c>
      <c r="N149" s="428">
        <f>IFERROR(+Tabla1[[#This Row],[Precio Unitario]]*Tabla1[[#This Row],[Cantidad de Insumos]],)</f>
        <v>0</v>
      </c>
      <c r="O149" s="429" t="str">
        <f>IFERROR(VLOOKUP(Tabla1[[#This Row],[Descripción]],[2]Detalles!$C$2:$F$520,4,),"")</f>
        <v/>
      </c>
      <c r="P149" s="430"/>
      <c r="R149" s="431" t="str">
        <f>IFERROR(VLOOKUP(Tabla1[[#This Row],[Insumos]],[2]Insumos2!$C$5:$D$48,2,),"")</f>
        <v/>
      </c>
    </row>
    <row r="150" spans="2:18" ht="12.75">
      <c r="B150" s="421" t="str">
        <f>IF(Tabla1[[#This Row],[Código_Actividad]]="","",CONCATENATE(Tabla1[[#This Row],[POA]],".",Tabla1[[#This Row],[SRS]],".",Tabla1[[#This Row],[AREA]],".",Tabla1[[#This Row],[TIPO]]))</f>
        <v/>
      </c>
      <c r="C150" s="421" t="s">
        <v>506</v>
      </c>
      <c r="D150" s="421" t="s">
        <v>506</v>
      </c>
      <c r="E150" s="421" t="s">
        <v>506</v>
      </c>
      <c r="F150" s="421" t="s">
        <v>506</v>
      </c>
      <c r="G150" s="422"/>
      <c r="H150" s="432" t="str">
        <f>IFERROR(VLOOKUP(Tabla1[[#This Row],[Código_Actividad]],[2]PPNE2!C151:D290,2,),"")</f>
        <v/>
      </c>
      <c r="I150" s="424"/>
      <c r="J150" s="425"/>
      <c r="K150" s="433" t="str">
        <f>IFERROR(VLOOKUP(Tabla1[[#This Row],[Descripción]],[2]Detalles!$C$2:$F$520,2,),"")</f>
        <v/>
      </c>
      <c r="L150" s="422"/>
      <c r="M150" s="427" t="str">
        <f>IFERROR(VLOOKUP(Tabla1[[#This Row],[Descripción]],[2]Detalles!$C$2:$F$520,3,),"")</f>
        <v/>
      </c>
      <c r="N150" s="428">
        <f>IFERROR(+Tabla1[[#This Row],[Precio Unitario]]*Tabla1[[#This Row],[Cantidad de Insumos]],)</f>
        <v>0</v>
      </c>
      <c r="O150" s="429" t="str">
        <f>IFERROR(VLOOKUP(Tabla1[[#This Row],[Descripción]],[2]Detalles!$C$2:$F$520,4,),"")</f>
        <v/>
      </c>
      <c r="P150" s="430"/>
      <c r="R150" s="431" t="str">
        <f>IFERROR(VLOOKUP(Tabla1[[#This Row],[Insumos]],[2]Insumos2!$C$5:$D$48,2,),"")</f>
        <v/>
      </c>
    </row>
    <row r="151" spans="2:18" ht="12.75">
      <c r="B151" s="421" t="str">
        <f>IF(Tabla1[[#This Row],[Código_Actividad]]="","",CONCATENATE(Tabla1[[#This Row],[POA]],".",Tabla1[[#This Row],[SRS]],".",Tabla1[[#This Row],[AREA]],".",Tabla1[[#This Row],[TIPO]]))</f>
        <v/>
      </c>
      <c r="C151" s="421" t="s">
        <v>506</v>
      </c>
      <c r="D151" s="421" t="s">
        <v>506</v>
      </c>
      <c r="E151" s="421" t="s">
        <v>506</v>
      </c>
      <c r="F151" s="421" t="s">
        <v>506</v>
      </c>
      <c r="G151" s="422"/>
      <c r="H151" s="432" t="str">
        <f>IFERROR(VLOOKUP(Tabla1[[#This Row],[Código_Actividad]],[2]PPNE2!C152:D291,2,),"")</f>
        <v/>
      </c>
      <c r="I151" s="424"/>
      <c r="J151" s="425"/>
      <c r="K151" s="433" t="str">
        <f>IFERROR(VLOOKUP(Tabla1[[#This Row],[Descripción]],[2]Detalles!$C$2:$F$520,2,),"")</f>
        <v/>
      </c>
      <c r="L151" s="422"/>
      <c r="M151" s="427" t="str">
        <f>IFERROR(VLOOKUP(Tabla1[[#This Row],[Descripción]],[2]Detalles!$C$2:$F$520,3,),"")</f>
        <v/>
      </c>
      <c r="N151" s="428">
        <f>IFERROR(+Tabla1[[#This Row],[Precio Unitario]]*Tabla1[[#This Row],[Cantidad de Insumos]],)</f>
        <v>0</v>
      </c>
      <c r="O151" s="429" t="str">
        <f>IFERROR(VLOOKUP(Tabla1[[#This Row],[Descripción]],[2]Detalles!$C$2:$F$520,4,),"")</f>
        <v/>
      </c>
      <c r="P151" s="430"/>
      <c r="R151" s="431" t="str">
        <f>IFERROR(VLOOKUP(Tabla1[[#This Row],[Insumos]],[2]Insumos2!$C$5:$D$48,2,),"")</f>
        <v/>
      </c>
    </row>
    <row r="152" spans="2:18" ht="12.75">
      <c r="B152" s="421" t="str">
        <f>IF(Tabla1[[#This Row],[Código_Actividad]]="","",CONCATENATE(Tabla1[[#This Row],[POA]],".",Tabla1[[#This Row],[SRS]],".",Tabla1[[#This Row],[AREA]],".",Tabla1[[#This Row],[TIPO]]))</f>
        <v/>
      </c>
      <c r="C152" s="421" t="s">
        <v>506</v>
      </c>
      <c r="D152" s="421" t="s">
        <v>506</v>
      </c>
      <c r="E152" s="421" t="s">
        <v>506</v>
      </c>
      <c r="F152" s="421" t="s">
        <v>506</v>
      </c>
      <c r="G152" s="422"/>
      <c r="H152" s="432" t="str">
        <f>IFERROR(VLOOKUP(Tabla1[[#This Row],[Código_Actividad]],[2]PPNE2!C153:D292,2,),"")</f>
        <v/>
      </c>
      <c r="I152" s="424"/>
      <c r="J152" s="425"/>
      <c r="K152" s="433" t="str">
        <f>IFERROR(VLOOKUP(Tabla1[[#This Row],[Descripción]],[2]Detalles!$C$2:$F$520,2,),"")</f>
        <v/>
      </c>
      <c r="L152" s="422"/>
      <c r="M152" s="427" t="str">
        <f>IFERROR(VLOOKUP(Tabla1[[#This Row],[Descripción]],[2]Detalles!$C$2:$F$520,3,),"")</f>
        <v/>
      </c>
      <c r="N152" s="428">
        <f>IFERROR(+Tabla1[[#This Row],[Precio Unitario]]*Tabla1[[#This Row],[Cantidad de Insumos]],)</f>
        <v>0</v>
      </c>
      <c r="O152" s="429" t="str">
        <f>IFERROR(VLOOKUP(Tabla1[[#This Row],[Descripción]],[2]Detalles!$C$2:$F$520,4,),"")</f>
        <v/>
      </c>
      <c r="P152" s="430"/>
      <c r="R152" s="431" t="str">
        <f>IFERROR(VLOOKUP(Tabla1[[#This Row],[Insumos]],[2]Insumos2!$C$5:$D$48,2,),"")</f>
        <v/>
      </c>
    </row>
    <row r="153" spans="2:18" ht="12.75">
      <c r="B153" s="421" t="str">
        <f>IF(Tabla1[[#This Row],[Código_Actividad]]="","",CONCATENATE(Tabla1[[#This Row],[POA]],".",Tabla1[[#This Row],[SRS]],".",Tabla1[[#This Row],[AREA]],".",Tabla1[[#This Row],[TIPO]]))</f>
        <v/>
      </c>
      <c r="C153" s="421" t="s">
        <v>506</v>
      </c>
      <c r="D153" s="421" t="s">
        <v>506</v>
      </c>
      <c r="E153" s="421" t="s">
        <v>506</v>
      </c>
      <c r="F153" s="421" t="s">
        <v>506</v>
      </c>
      <c r="G153" s="422"/>
      <c r="H153" s="432" t="str">
        <f>IFERROR(VLOOKUP(Tabla1[[#This Row],[Código_Actividad]],[2]PPNE2!C154:D293,2,),"")</f>
        <v/>
      </c>
      <c r="I153" s="424"/>
      <c r="J153" s="425"/>
      <c r="K153" s="433" t="str">
        <f>IFERROR(VLOOKUP(Tabla1[[#This Row],[Descripción]],[2]Detalles!$C$2:$F$520,2,),"")</f>
        <v/>
      </c>
      <c r="L153" s="422"/>
      <c r="M153" s="427" t="str">
        <f>IFERROR(VLOOKUP(Tabla1[[#This Row],[Descripción]],[2]Detalles!$C$2:$F$520,3,),"")</f>
        <v/>
      </c>
      <c r="N153" s="428">
        <f>IFERROR(+Tabla1[[#This Row],[Precio Unitario]]*Tabla1[[#This Row],[Cantidad de Insumos]],)</f>
        <v>0</v>
      </c>
      <c r="O153" s="429" t="str">
        <f>IFERROR(VLOOKUP(Tabla1[[#This Row],[Descripción]],[2]Detalles!$C$2:$F$520,4,),"")</f>
        <v/>
      </c>
      <c r="P153" s="430"/>
      <c r="R153" s="431" t="str">
        <f>IFERROR(VLOOKUP(Tabla1[[#This Row],[Insumos]],[2]Insumos2!$C$5:$D$48,2,),"")</f>
        <v/>
      </c>
    </row>
    <row r="154" spans="2:18" ht="12.75">
      <c r="B154" s="421" t="str">
        <f>IF(Tabla1[[#This Row],[Código_Actividad]]="","",CONCATENATE(Tabla1[[#This Row],[POA]],".",Tabla1[[#This Row],[SRS]],".",Tabla1[[#This Row],[AREA]],".",Tabla1[[#This Row],[TIPO]]))</f>
        <v/>
      </c>
      <c r="C154" s="421" t="s">
        <v>506</v>
      </c>
      <c r="D154" s="421" t="s">
        <v>506</v>
      </c>
      <c r="E154" s="421" t="s">
        <v>506</v>
      </c>
      <c r="F154" s="421" t="s">
        <v>506</v>
      </c>
      <c r="G154" s="422"/>
      <c r="H154" s="432" t="str">
        <f>IFERROR(VLOOKUP(Tabla1[[#This Row],[Código_Actividad]],[2]PPNE2!C155:D294,2,),"")</f>
        <v/>
      </c>
      <c r="I154" s="424"/>
      <c r="J154" s="425"/>
      <c r="K154" s="433" t="str">
        <f>IFERROR(VLOOKUP(Tabla1[[#This Row],[Descripción]],[2]Detalles!$C$2:$F$520,2,),"")</f>
        <v/>
      </c>
      <c r="L154" s="422"/>
      <c r="M154" s="427" t="str">
        <f>IFERROR(VLOOKUP(Tabla1[[#This Row],[Descripción]],[2]Detalles!$C$2:$F$520,3,),"")</f>
        <v/>
      </c>
      <c r="N154" s="428">
        <f>IFERROR(+Tabla1[[#This Row],[Precio Unitario]]*Tabla1[[#This Row],[Cantidad de Insumos]],)</f>
        <v>0</v>
      </c>
      <c r="O154" s="429" t="str">
        <f>IFERROR(VLOOKUP(Tabla1[[#This Row],[Descripción]],[2]Detalles!$C$2:$F$520,4,),"")</f>
        <v/>
      </c>
      <c r="P154" s="430"/>
      <c r="R154" s="431" t="str">
        <f>IFERROR(VLOOKUP(Tabla1[[#This Row],[Insumos]],[2]Insumos2!$C$5:$D$48,2,),"")</f>
        <v/>
      </c>
    </row>
    <row r="155" spans="2:18" ht="12.75">
      <c r="B155" s="421" t="str">
        <f>IF(Tabla1[[#This Row],[Código_Actividad]]="","",CONCATENATE(Tabla1[[#This Row],[POA]],".",Tabla1[[#This Row],[SRS]],".",Tabla1[[#This Row],[AREA]],".",Tabla1[[#This Row],[TIPO]]))</f>
        <v/>
      </c>
      <c r="C155" s="421" t="s">
        <v>506</v>
      </c>
      <c r="D155" s="421" t="s">
        <v>506</v>
      </c>
      <c r="E155" s="421" t="s">
        <v>506</v>
      </c>
      <c r="F155" s="421" t="s">
        <v>506</v>
      </c>
      <c r="G155" s="422"/>
      <c r="H155" s="432" t="str">
        <f>IFERROR(VLOOKUP(Tabla1[[#This Row],[Código_Actividad]],[2]PPNE2!C156:D295,2,),"")</f>
        <v/>
      </c>
      <c r="I155" s="424"/>
      <c r="J155" s="425"/>
      <c r="K155" s="433" t="str">
        <f>IFERROR(VLOOKUP(Tabla1[[#This Row],[Descripción]],[2]Detalles!$C$2:$F$520,2,),"")</f>
        <v/>
      </c>
      <c r="L155" s="422"/>
      <c r="M155" s="427" t="str">
        <f>IFERROR(VLOOKUP(Tabla1[[#This Row],[Descripción]],[2]Detalles!$C$2:$F$520,3,),"")</f>
        <v/>
      </c>
      <c r="N155" s="428">
        <f>IFERROR(+Tabla1[[#This Row],[Precio Unitario]]*Tabla1[[#This Row],[Cantidad de Insumos]],)</f>
        <v>0</v>
      </c>
      <c r="O155" s="429" t="str">
        <f>IFERROR(VLOOKUP(Tabla1[[#This Row],[Descripción]],[2]Detalles!$C$2:$F$520,4,),"")</f>
        <v/>
      </c>
      <c r="P155" s="430"/>
      <c r="R155" s="431" t="str">
        <f>IFERROR(VLOOKUP(Tabla1[[#This Row],[Insumos]],[2]Insumos2!$C$5:$D$48,2,),"")</f>
        <v/>
      </c>
    </row>
    <row r="156" spans="2:18" ht="12.75">
      <c r="B156" s="421" t="str">
        <f>IF(Tabla1[[#This Row],[Código_Actividad]]="","",CONCATENATE(Tabla1[[#This Row],[POA]],".",Tabla1[[#This Row],[SRS]],".",Tabla1[[#This Row],[AREA]],".",Tabla1[[#This Row],[TIPO]]))</f>
        <v/>
      </c>
      <c r="C156" s="421" t="s">
        <v>506</v>
      </c>
      <c r="D156" s="421" t="s">
        <v>506</v>
      </c>
      <c r="E156" s="421" t="s">
        <v>506</v>
      </c>
      <c r="F156" s="421" t="s">
        <v>506</v>
      </c>
      <c r="G156" s="422"/>
      <c r="H156" s="432" t="str">
        <f>IFERROR(VLOOKUP(Tabla1[[#This Row],[Código_Actividad]],[2]PPNE2!C157:D296,2,),"")</f>
        <v/>
      </c>
      <c r="I156" s="424"/>
      <c r="J156" s="425"/>
      <c r="K156" s="433" t="str">
        <f>IFERROR(VLOOKUP(Tabla1[[#This Row],[Descripción]],[2]Detalles!$C$2:$F$520,2,),"")</f>
        <v/>
      </c>
      <c r="L156" s="422"/>
      <c r="M156" s="427" t="str">
        <f>IFERROR(VLOOKUP(Tabla1[[#This Row],[Descripción]],[2]Detalles!$C$2:$F$520,3,),"")</f>
        <v/>
      </c>
      <c r="N156" s="428">
        <f>IFERROR(+Tabla1[[#This Row],[Precio Unitario]]*Tabla1[[#This Row],[Cantidad de Insumos]],)</f>
        <v>0</v>
      </c>
      <c r="O156" s="429" t="str">
        <f>IFERROR(VLOOKUP(Tabla1[[#This Row],[Descripción]],[2]Detalles!$C$2:$F$520,4,),"")</f>
        <v/>
      </c>
      <c r="P156" s="430"/>
      <c r="R156" s="431" t="str">
        <f>IFERROR(VLOOKUP(Tabla1[[#This Row],[Insumos]],[2]Insumos2!$C$5:$D$48,2,),"")</f>
        <v/>
      </c>
    </row>
    <row r="157" spans="2:18" ht="12.75">
      <c r="B157" s="421" t="str">
        <f>IF(Tabla1[[#This Row],[Código_Actividad]]="","",CONCATENATE(Tabla1[[#This Row],[POA]],".",Tabla1[[#This Row],[SRS]],".",Tabla1[[#This Row],[AREA]],".",Tabla1[[#This Row],[TIPO]]))</f>
        <v/>
      </c>
      <c r="C157" s="421" t="s">
        <v>506</v>
      </c>
      <c r="D157" s="421" t="s">
        <v>506</v>
      </c>
      <c r="E157" s="421" t="s">
        <v>506</v>
      </c>
      <c r="F157" s="421" t="s">
        <v>506</v>
      </c>
      <c r="G157" s="422"/>
      <c r="H157" s="432" t="str">
        <f>IFERROR(VLOOKUP(Tabla1[[#This Row],[Código_Actividad]],[2]PPNE2!C158:D297,2,),"")</f>
        <v/>
      </c>
      <c r="I157" s="424"/>
      <c r="J157" s="425"/>
      <c r="K157" s="433" t="str">
        <f>IFERROR(VLOOKUP(Tabla1[[#This Row],[Descripción]],[2]Detalles!$C$2:$F$520,2,),"")</f>
        <v/>
      </c>
      <c r="L157" s="422"/>
      <c r="M157" s="427" t="str">
        <f>IFERROR(VLOOKUP(Tabla1[[#This Row],[Descripción]],[2]Detalles!$C$2:$F$520,3,),"")</f>
        <v/>
      </c>
      <c r="N157" s="428">
        <f>IFERROR(+Tabla1[[#This Row],[Precio Unitario]]*Tabla1[[#This Row],[Cantidad de Insumos]],)</f>
        <v>0</v>
      </c>
      <c r="O157" s="429" t="str">
        <f>IFERROR(VLOOKUP(Tabla1[[#This Row],[Descripción]],[2]Detalles!$C$2:$F$520,4,),"")</f>
        <v/>
      </c>
      <c r="P157" s="430"/>
      <c r="R157" s="431" t="str">
        <f>IFERROR(VLOOKUP(Tabla1[[#This Row],[Insumos]],[2]Insumos2!$C$5:$D$48,2,),"")</f>
        <v/>
      </c>
    </row>
    <row r="158" spans="2:18" ht="12.75">
      <c r="B158" s="421" t="str">
        <f>IF(Tabla1[[#This Row],[Código_Actividad]]="","",CONCATENATE(Tabla1[[#This Row],[POA]],".",Tabla1[[#This Row],[SRS]],".",Tabla1[[#This Row],[AREA]],".",Tabla1[[#This Row],[TIPO]]))</f>
        <v/>
      </c>
      <c r="C158" s="421" t="s">
        <v>506</v>
      </c>
      <c r="D158" s="421" t="s">
        <v>506</v>
      </c>
      <c r="E158" s="421" t="s">
        <v>506</v>
      </c>
      <c r="F158" s="421" t="s">
        <v>506</v>
      </c>
      <c r="G158" s="422"/>
      <c r="H158" s="432" t="str">
        <f>IFERROR(VLOOKUP(Tabla1[[#This Row],[Código_Actividad]],[2]PPNE2!C159:D298,2,),"")</f>
        <v/>
      </c>
      <c r="I158" s="424"/>
      <c r="J158" s="425"/>
      <c r="K158" s="433" t="str">
        <f>IFERROR(VLOOKUP(Tabla1[[#This Row],[Descripción]],[2]Detalles!$C$2:$F$520,2,),"")</f>
        <v/>
      </c>
      <c r="L158" s="422"/>
      <c r="M158" s="427" t="str">
        <f>IFERROR(VLOOKUP(Tabla1[[#This Row],[Descripción]],[2]Detalles!$C$2:$F$520,3,),"")</f>
        <v/>
      </c>
      <c r="N158" s="428">
        <f>IFERROR(+Tabla1[[#This Row],[Precio Unitario]]*Tabla1[[#This Row],[Cantidad de Insumos]],)</f>
        <v>0</v>
      </c>
      <c r="O158" s="429" t="str">
        <f>IFERROR(VLOOKUP(Tabla1[[#This Row],[Descripción]],[2]Detalles!$C$2:$F$520,4,),"")</f>
        <v/>
      </c>
      <c r="P158" s="430"/>
      <c r="R158" s="431" t="str">
        <f>IFERROR(VLOOKUP(Tabla1[[#This Row],[Insumos]],[2]Insumos2!$C$5:$D$48,2,),"")</f>
        <v/>
      </c>
    </row>
    <row r="159" spans="2:18" ht="12.75">
      <c r="B159" s="421" t="str">
        <f>IF(Tabla1[[#This Row],[Código_Actividad]]="","",CONCATENATE(Tabla1[[#This Row],[POA]],".",Tabla1[[#This Row],[SRS]],".",Tabla1[[#This Row],[AREA]],".",Tabla1[[#This Row],[TIPO]]))</f>
        <v/>
      </c>
      <c r="C159" s="421" t="s">
        <v>506</v>
      </c>
      <c r="D159" s="421" t="s">
        <v>506</v>
      </c>
      <c r="E159" s="421" t="s">
        <v>506</v>
      </c>
      <c r="F159" s="421" t="s">
        <v>506</v>
      </c>
      <c r="G159" s="422"/>
      <c r="H159" s="432" t="str">
        <f>IFERROR(VLOOKUP(Tabla1[[#This Row],[Código_Actividad]],[2]PPNE2!C160:D299,2,),"")</f>
        <v/>
      </c>
      <c r="I159" s="424"/>
      <c r="J159" s="425"/>
      <c r="K159" s="433" t="str">
        <f>IFERROR(VLOOKUP(Tabla1[[#This Row],[Descripción]],[2]Detalles!$C$2:$F$520,2,),"")</f>
        <v/>
      </c>
      <c r="L159" s="422"/>
      <c r="M159" s="427" t="str">
        <f>IFERROR(VLOOKUP(Tabla1[[#This Row],[Descripción]],[2]Detalles!$C$2:$F$520,3,),"")</f>
        <v/>
      </c>
      <c r="N159" s="428">
        <f>IFERROR(+Tabla1[[#This Row],[Precio Unitario]]*Tabla1[[#This Row],[Cantidad de Insumos]],)</f>
        <v>0</v>
      </c>
      <c r="O159" s="429" t="str">
        <f>IFERROR(VLOOKUP(Tabla1[[#This Row],[Descripción]],[2]Detalles!$C$2:$F$520,4,),"")</f>
        <v/>
      </c>
      <c r="P159" s="430"/>
      <c r="R159" s="431" t="str">
        <f>IFERROR(VLOOKUP(Tabla1[[#This Row],[Insumos]],[2]Insumos2!$C$5:$D$48,2,),"")</f>
        <v/>
      </c>
    </row>
    <row r="160" spans="2:18" ht="12.75">
      <c r="B160" s="421" t="str">
        <f>IF(Tabla1[[#This Row],[Código_Actividad]]="","",CONCATENATE(Tabla1[[#This Row],[POA]],".",Tabla1[[#This Row],[SRS]],".",Tabla1[[#This Row],[AREA]],".",Tabla1[[#This Row],[TIPO]]))</f>
        <v/>
      </c>
      <c r="C160" s="421" t="s">
        <v>506</v>
      </c>
      <c r="D160" s="421" t="s">
        <v>506</v>
      </c>
      <c r="E160" s="421" t="s">
        <v>506</v>
      </c>
      <c r="F160" s="421" t="s">
        <v>506</v>
      </c>
      <c r="G160" s="422"/>
      <c r="H160" s="432" t="str">
        <f>IFERROR(VLOOKUP(Tabla1[[#This Row],[Código_Actividad]],[2]PPNE2!C161:D300,2,),"")</f>
        <v/>
      </c>
      <c r="I160" s="424"/>
      <c r="J160" s="425"/>
      <c r="K160" s="433" t="str">
        <f>IFERROR(VLOOKUP(Tabla1[[#This Row],[Descripción]],[2]Detalles!$C$2:$F$520,2,),"")</f>
        <v/>
      </c>
      <c r="L160" s="422"/>
      <c r="M160" s="427" t="str">
        <f>IFERROR(VLOOKUP(Tabla1[[#This Row],[Descripción]],[2]Detalles!$C$2:$F$520,3,),"")</f>
        <v/>
      </c>
      <c r="N160" s="428">
        <f>IFERROR(+Tabla1[[#This Row],[Precio Unitario]]*Tabla1[[#This Row],[Cantidad de Insumos]],)</f>
        <v>0</v>
      </c>
      <c r="O160" s="429" t="str">
        <f>IFERROR(VLOOKUP(Tabla1[[#This Row],[Descripción]],[2]Detalles!$C$2:$F$520,4,),"")</f>
        <v/>
      </c>
      <c r="P160" s="430"/>
      <c r="R160" s="431" t="str">
        <f>IFERROR(VLOOKUP(Tabla1[[#This Row],[Insumos]],[2]Insumos2!$C$5:$D$48,2,),"")</f>
        <v/>
      </c>
    </row>
    <row r="161" spans="2:18" ht="12.75">
      <c r="B161" s="421" t="str">
        <f>IF(Tabla1[[#This Row],[Código_Actividad]]="","",CONCATENATE(Tabla1[[#This Row],[POA]],".",Tabla1[[#This Row],[SRS]],".",Tabla1[[#This Row],[AREA]],".",Tabla1[[#This Row],[TIPO]]))</f>
        <v/>
      </c>
      <c r="C161" s="421" t="s">
        <v>506</v>
      </c>
      <c r="D161" s="421" t="s">
        <v>506</v>
      </c>
      <c r="E161" s="421" t="s">
        <v>506</v>
      </c>
      <c r="F161" s="421" t="s">
        <v>506</v>
      </c>
      <c r="G161" s="422"/>
      <c r="H161" s="432" t="str">
        <f>IFERROR(VLOOKUP(Tabla1[[#This Row],[Código_Actividad]],[2]PPNE2!C162:D301,2,),"")</f>
        <v/>
      </c>
      <c r="I161" s="424"/>
      <c r="J161" s="425"/>
      <c r="K161" s="433" t="str">
        <f>IFERROR(VLOOKUP(Tabla1[[#This Row],[Descripción]],[2]Detalles!$C$2:$F$520,2,),"")</f>
        <v/>
      </c>
      <c r="L161" s="422"/>
      <c r="M161" s="427" t="str">
        <f>IFERROR(VLOOKUP(Tabla1[[#This Row],[Descripción]],[2]Detalles!$C$2:$F$520,3,),"")</f>
        <v/>
      </c>
      <c r="N161" s="428">
        <f>IFERROR(+Tabla1[[#This Row],[Precio Unitario]]*Tabla1[[#This Row],[Cantidad de Insumos]],)</f>
        <v>0</v>
      </c>
      <c r="O161" s="429" t="str">
        <f>IFERROR(VLOOKUP(Tabla1[[#This Row],[Descripción]],[2]Detalles!$C$2:$F$520,4,),"")</f>
        <v/>
      </c>
      <c r="P161" s="430"/>
      <c r="R161" s="431" t="str">
        <f>IFERROR(VLOOKUP(Tabla1[[#This Row],[Insumos]],[2]Insumos2!$C$5:$D$48,2,),"")</f>
        <v/>
      </c>
    </row>
    <row r="162" spans="2:18" ht="12.75">
      <c r="B162" s="421" t="str">
        <f>IF(Tabla1[[#This Row],[Código_Actividad]]="","",CONCATENATE(Tabla1[[#This Row],[POA]],".",Tabla1[[#This Row],[SRS]],".",Tabla1[[#This Row],[AREA]],".",Tabla1[[#This Row],[TIPO]]))</f>
        <v/>
      </c>
      <c r="C162" s="421" t="s">
        <v>506</v>
      </c>
      <c r="D162" s="421" t="s">
        <v>506</v>
      </c>
      <c r="E162" s="421" t="s">
        <v>506</v>
      </c>
      <c r="F162" s="421" t="s">
        <v>506</v>
      </c>
      <c r="G162" s="422"/>
      <c r="H162" s="432" t="str">
        <f>IFERROR(VLOOKUP(Tabla1[[#This Row],[Código_Actividad]],[2]PPNE2!C163:D302,2,),"")</f>
        <v/>
      </c>
      <c r="I162" s="424"/>
      <c r="J162" s="425"/>
      <c r="K162" s="433" t="str">
        <f>IFERROR(VLOOKUP(Tabla1[[#This Row],[Descripción]],[2]Detalles!$C$2:$F$520,2,),"")</f>
        <v/>
      </c>
      <c r="L162" s="422"/>
      <c r="M162" s="427" t="str">
        <f>IFERROR(VLOOKUP(Tabla1[[#This Row],[Descripción]],[2]Detalles!$C$2:$F$520,3,),"")</f>
        <v/>
      </c>
      <c r="N162" s="428">
        <f>IFERROR(+Tabla1[[#This Row],[Precio Unitario]]*Tabla1[[#This Row],[Cantidad de Insumos]],)</f>
        <v>0</v>
      </c>
      <c r="O162" s="429" t="str">
        <f>IFERROR(VLOOKUP(Tabla1[[#This Row],[Descripción]],[2]Detalles!$C$2:$F$520,4,),"")</f>
        <v/>
      </c>
      <c r="P162" s="430"/>
      <c r="R162" s="431" t="str">
        <f>IFERROR(VLOOKUP(Tabla1[[#This Row],[Insumos]],[2]Insumos2!$C$5:$D$48,2,),"")</f>
        <v/>
      </c>
    </row>
    <row r="163" spans="2:18" ht="12.75">
      <c r="B163" s="421" t="str">
        <f>IF(Tabla1[[#This Row],[Código_Actividad]]="","",CONCATENATE(Tabla1[[#This Row],[POA]],".",Tabla1[[#This Row],[SRS]],".",Tabla1[[#This Row],[AREA]],".",Tabla1[[#This Row],[TIPO]]))</f>
        <v/>
      </c>
      <c r="C163" s="421" t="s">
        <v>506</v>
      </c>
      <c r="D163" s="421" t="s">
        <v>506</v>
      </c>
      <c r="E163" s="421" t="s">
        <v>506</v>
      </c>
      <c r="F163" s="421" t="s">
        <v>506</v>
      </c>
      <c r="G163" s="422"/>
      <c r="H163" s="432" t="str">
        <f>IFERROR(VLOOKUP(Tabla1[[#This Row],[Código_Actividad]],[2]PPNE2!C164:D303,2,),"")</f>
        <v/>
      </c>
      <c r="I163" s="424"/>
      <c r="J163" s="425"/>
      <c r="K163" s="433" t="str">
        <f>IFERROR(VLOOKUP(Tabla1[[#This Row],[Descripción]],[2]Detalles!$C$2:$F$520,2,),"")</f>
        <v/>
      </c>
      <c r="L163" s="422"/>
      <c r="M163" s="427" t="str">
        <f>IFERROR(VLOOKUP(Tabla1[[#This Row],[Descripción]],[2]Detalles!$C$2:$F$520,3,),"")</f>
        <v/>
      </c>
      <c r="N163" s="428">
        <f>IFERROR(+Tabla1[[#This Row],[Precio Unitario]]*Tabla1[[#This Row],[Cantidad de Insumos]],)</f>
        <v>0</v>
      </c>
      <c r="O163" s="429" t="str">
        <f>IFERROR(VLOOKUP(Tabla1[[#This Row],[Descripción]],[2]Detalles!$C$2:$F$520,4,),"")</f>
        <v/>
      </c>
      <c r="P163" s="430"/>
      <c r="R163" s="431" t="str">
        <f>IFERROR(VLOOKUP(Tabla1[[#This Row],[Insumos]],[2]Insumos2!$C$5:$D$48,2,),"")</f>
        <v/>
      </c>
    </row>
    <row r="164" spans="2:18" ht="12.75">
      <c r="B164" s="421" t="str">
        <f>IF(Tabla1[[#This Row],[Código_Actividad]]="","",CONCATENATE(Tabla1[[#This Row],[POA]],".",Tabla1[[#This Row],[SRS]],".",Tabla1[[#This Row],[AREA]],".",Tabla1[[#This Row],[TIPO]]))</f>
        <v/>
      </c>
      <c r="C164" s="421" t="s">
        <v>506</v>
      </c>
      <c r="D164" s="421" t="s">
        <v>506</v>
      </c>
      <c r="E164" s="421" t="s">
        <v>506</v>
      </c>
      <c r="F164" s="421" t="s">
        <v>506</v>
      </c>
      <c r="G164" s="422"/>
      <c r="H164" s="432" t="str">
        <f>IFERROR(VLOOKUP(Tabla1[[#This Row],[Código_Actividad]],[2]PPNE2!C165:D304,2,),"")</f>
        <v/>
      </c>
      <c r="I164" s="424"/>
      <c r="J164" s="425"/>
      <c r="K164" s="433" t="str">
        <f>IFERROR(VLOOKUP(Tabla1[[#This Row],[Descripción]],[2]Detalles!$C$2:$F$520,2,),"")</f>
        <v/>
      </c>
      <c r="L164" s="422"/>
      <c r="M164" s="427" t="str">
        <f>IFERROR(VLOOKUP(Tabla1[[#This Row],[Descripción]],[2]Detalles!$C$2:$F$520,3,),"")</f>
        <v/>
      </c>
      <c r="N164" s="428">
        <f>IFERROR(+Tabla1[[#This Row],[Precio Unitario]]*Tabla1[[#This Row],[Cantidad de Insumos]],)</f>
        <v>0</v>
      </c>
      <c r="O164" s="429" t="str">
        <f>IFERROR(VLOOKUP(Tabla1[[#This Row],[Descripción]],[2]Detalles!$C$2:$F$520,4,),"")</f>
        <v/>
      </c>
      <c r="P164" s="430"/>
      <c r="R164" s="431" t="str">
        <f>IFERROR(VLOOKUP(Tabla1[[#This Row],[Insumos]],[2]Insumos2!$C$5:$D$48,2,),"")</f>
        <v/>
      </c>
    </row>
    <row r="165" spans="2:18" ht="12.75">
      <c r="B165" s="421" t="str">
        <f>IF(Tabla1[[#This Row],[Código_Actividad]]="","",CONCATENATE(Tabla1[[#This Row],[POA]],".",Tabla1[[#This Row],[SRS]],".",Tabla1[[#This Row],[AREA]],".",Tabla1[[#This Row],[TIPO]]))</f>
        <v/>
      </c>
      <c r="C165" s="421" t="s">
        <v>506</v>
      </c>
      <c r="D165" s="421" t="s">
        <v>506</v>
      </c>
      <c r="E165" s="421" t="s">
        <v>506</v>
      </c>
      <c r="F165" s="421" t="s">
        <v>506</v>
      </c>
      <c r="G165" s="422"/>
      <c r="H165" s="432" t="str">
        <f>IFERROR(VLOOKUP(Tabla1[[#This Row],[Código_Actividad]],[2]PPNE2!C166:D305,2,),"")</f>
        <v/>
      </c>
      <c r="I165" s="424"/>
      <c r="J165" s="425"/>
      <c r="K165" s="433" t="str">
        <f>IFERROR(VLOOKUP(Tabla1[[#This Row],[Descripción]],[2]Detalles!$C$2:$F$520,2,),"")</f>
        <v/>
      </c>
      <c r="L165" s="422"/>
      <c r="M165" s="427" t="str">
        <f>IFERROR(VLOOKUP(Tabla1[[#This Row],[Descripción]],[2]Detalles!$C$2:$F$520,3,),"")</f>
        <v/>
      </c>
      <c r="N165" s="428">
        <f>IFERROR(+Tabla1[[#This Row],[Precio Unitario]]*Tabla1[[#This Row],[Cantidad de Insumos]],)</f>
        <v>0</v>
      </c>
      <c r="O165" s="429" t="str">
        <f>IFERROR(VLOOKUP(Tabla1[[#This Row],[Descripción]],[2]Detalles!$C$2:$F$520,4,),"")</f>
        <v/>
      </c>
      <c r="P165" s="430"/>
      <c r="R165" s="431" t="str">
        <f>IFERROR(VLOOKUP(Tabla1[[#This Row],[Insumos]],[2]Insumos2!$C$5:$D$48,2,),"")</f>
        <v/>
      </c>
    </row>
    <row r="166" spans="2:18" ht="12.75">
      <c r="B166" s="421" t="str">
        <f>IF(Tabla1[[#This Row],[Código_Actividad]]="","",CONCATENATE(Tabla1[[#This Row],[POA]],".",Tabla1[[#This Row],[SRS]],".",Tabla1[[#This Row],[AREA]],".",Tabla1[[#This Row],[TIPO]]))</f>
        <v/>
      </c>
      <c r="C166" s="421" t="s">
        <v>506</v>
      </c>
      <c r="D166" s="421" t="s">
        <v>506</v>
      </c>
      <c r="E166" s="421" t="s">
        <v>506</v>
      </c>
      <c r="F166" s="421" t="s">
        <v>506</v>
      </c>
      <c r="G166" s="422"/>
      <c r="H166" s="432" t="str">
        <f>IFERROR(VLOOKUP(Tabla1[[#This Row],[Código_Actividad]],[2]PPNE2!C167:D306,2,),"")</f>
        <v/>
      </c>
      <c r="I166" s="424"/>
      <c r="J166" s="425"/>
      <c r="K166" s="433" t="str">
        <f>IFERROR(VLOOKUP(Tabla1[[#This Row],[Descripción]],[2]Detalles!$C$2:$F$520,2,),"")</f>
        <v/>
      </c>
      <c r="L166" s="422"/>
      <c r="M166" s="427" t="str">
        <f>IFERROR(VLOOKUP(Tabla1[[#This Row],[Descripción]],[2]Detalles!$C$2:$F$520,3,),"")</f>
        <v/>
      </c>
      <c r="N166" s="428">
        <f>IFERROR(+Tabla1[[#This Row],[Precio Unitario]]*Tabla1[[#This Row],[Cantidad de Insumos]],)</f>
        <v>0</v>
      </c>
      <c r="O166" s="429" t="str">
        <f>IFERROR(VLOOKUP(Tabla1[[#This Row],[Descripción]],[2]Detalles!$C$2:$F$520,4,),"")</f>
        <v/>
      </c>
      <c r="P166" s="430"/>
      <c r="R166" s="431" t="str">
        <f>IFERROR(VLOOKUP(Tabla1[[#This Row],[Insumos]],[2]Insumos2!$C$5:$D$48,2,),"")</f>
        <v/>
      </c>
    </row>
    <row r="167" spans="2:18" ht="12.75">
      <c r="B167" s="421" t="str">
        <f>IF(Tabla1[[#This Row],[Código_Actividad]]="","",CONCATENATE(Tabla1[[#This Row],[POA]],".",Tabla1[[#This Row],[SRS]],".",Tabla1[[#This Row],[AREA]],".",Tabla1[[#This Row],[TIPO]]))</f>
        <v/>
      </c>
      <c r="C167" s="421" t="s">
        <v>506</v>
      </c>
      <c r="D167" s="421" t="s">
        <v>506</v>
      </c>
      <c r="E167" s="421" t="s">
        <v>506</v>
      </c>
      <c r="F167" s="421" t="s">
        <v>506</v>
      </c>
      <c r="G167" s="422"/>
      <c r="H167" s="432" t="str">
        <f>IFERROR(VLOOKUP(Tabla1[[#This Row],[Código_Actividad]],[2]PPNE2!C168:D307,2,),"")</f>
        <v/>
      </c>
      <c r="I167" s="424"/>
      <c r="J167" s="425"/>
      <c r="K167" s="433" t="str">
        <f>IFERROR(VLOOKUP(Tabla1[[#This Row],[Descripción]],[2]Detalles!$C$2:$F$520,2,),"")</f>
        <v/>
      </c>
      <c r="L167" s="422"/>
      <c r="M167" s="427" t="str">
        <f>IFERROR(VLOOKUP(Tabla1[[#This Row],[Descripción]],[2]Detalles!$C$2:$F$520,3,),"")</f>
        <v/>
      </c>
      <c r="N167" s="428">
        <f>IFERROR(+Tabla1[[#This Row],[Precio Unitario]]*Tabla1[[#This Row],[Cantidad de Insumos]],)</f>
        <v>0</v>
      </c>
      <c r="O167" s="429" t="str">
        <f>IFERROR(VLOOKUP(Tabla1[[#This Row],[Descripción]],[2]Detalles!$C$2:$F$520,4,),"")</f>
        <v/>
      </c>
      <c r="P167" s="430"/>
      <c r="R167" s="431" t="str">
        <f>IFERROR(VLOOKUP(Tabla1[[#This Row],[Insumos]],[2]Insumos2!$C$5:$D$48,2,),"")</f>
        <v/>
      </c>
    </row>
    <row r="168" spans="2:18" ht="12.75">
      <c r="B168" s="421" t="str">
        <f>IF(Tabla1[[#This Row],[Código_Actividad]]="","",CONCATENATE(Tabla1[[#This Row],[POA]],".",Tabla1[[#This Row],[SRS]],".",Tabla1[[#This Row],[AREA]],".",Tabla1[[#This Row],[TIPO]]))</f>
        <v/>
      </c>
      <c r="C168" s="421" t="s">
        <v>506</v>
      </c>
      <c r="D168" s="421" t="s">
        <v>506</v>
      </c>
      <c r="E168" s="421" t="s">
        <v>506</v>
      </c>
      <c r="F168" s="421" t="s">
        <v>506</v>
      </c>
      <c r="G168" s="422"/>
      <c r="H168" s="432" t="str">
        <f>IFERROR(VLOOKUP(Tabla1[[#This Row],[Código_Actividad]],[2]PPNE2!C169:D308,2,),"")</f>
        <v/>
      </c>
      <c r="I168" s="424"/>
      <c r="J168" s="425"/>
      <c r="K168" s="433" t="str">
        <f>IFERROR(VLOOKUP(Tabla1[[#This Row],[Descripción]],[2]Detalles!$C$2:$F$520,2,),"")</f>
        <v/>
      </c>
      <c r="L168" s="422"/>
      <c r="M168" s="427" t="str">
        <f>IFERROR(VLOOKUP(Tabla1[[#This Row],[Descripción]],[2]Detalles!$C$2:$F$520,3,),"")</f>
        <v/>
      </c>
      <c r="N168" s="428">
        <f>IFERROR(+Tabla1[[#This Row],[Precio Unitario]]*Tabla1[[#This Row],[Cantidad de Insumos]],)</f>
        <v>0</v>
      </c>
      <c r="O168" s="429" t="str">
        <f>IFERROR(VLOOKUP(Tabla1[[#This Row],[Descripción]],[2]Detalles!$C$2:$F$520,4,),"")</f>
        <v/>
      </c>
      <c r="P168" s="430"/>
      <c r="R168" s="431" t="str">
        <f>IFERROR(VLOOKUP(Tabla1[[#This Row],[Insumos]],[2]Insumos2!$C$5:$D$48,2,),"")</f>
        <v/>
      </c>
    </row>
    <row r="169" spans="2:18" ht="12.75">
      <c r="B169" s="421" t="str">
        <f>IF(Tabla1[[#This Row],[Código_Actividad]]="","",CONCATENATE(Tabla1[[#This Row],[POA]],".",Tabla1[[#This Row],[SRS]],".",Tabla1[[#This Row],[AREA]],".",Tabla1[[#This Row],[TIPO]]))</f>
        <v/>
      </c>
      <c r="C169" s="421" t="s">
        <v>506</v>
      </c>
      <c r="D169" s="421" t="s">
        <v>506</v>
      </c>
      <c r="E169" s="421" t="s">
        <v>506</v>
      </c>
      <c r="F169" s="421" t="s">
        <v>506</v>
      </c>
      <c r="G169" s="422"/>
      <c r="H169" s="432" t="str">
        <f>IFERROR(VLOOKUP(Tabla1[[#This Row],[Código_Actividad]],[2]PPNE2!C170:D309,2,),"")</f>
        <v/>
      </c>
      <c r="I169" s="424"/>
      <c r="J169" s="425"/>
      <c r="K169" s="433" t="str">
        <f>IFERROR(VLOOKUP(Tabla1[[#This Row],[Descripción]],[2]Detalles!$C$2:$F$520,2,),"")</f>
        <v/>
      </c>
      <c r="L169" s="422"/>
      <c r="M169" s="427" t="str">
        <f>IFERROR(VLOOKUP(Tabla1[[#This Row],[Descripción]],[2]Detalles!$C$2:$F$520,3,),"")</f>
        <v/>
      </c>
      <c r="N169" s="428">
        <f>IFERROR(+Tabla1[[#This Row],[Precio Unitario]]*Tabla1[[#This Row],[Cantidad de Insumos]],)</f>
        <v>0</v>
      </c>
      <c r="O169" s="429" t="str">
        <f>IFERROR(VLOOKUP(Tabla1[[#This Row],[Descripción]],[2]Detalles!$C$2:$F$520,4,),"")</f>
        <v/>
      </c>
      <c r="P169" s="430"/>
      <c r="R169" s="431" t="str">
        <f>IFERROR(VLOOKUP(Tabla1[[#This Row],[Insumos]],[2]Insumos2!$C$5:$D$48,2,),"")</f>
        <v/>
      </c>
    </row>
    <row r="170" spans="2:18" ht="12.75">
      <c r="B170" s="421" t="str">
        <f>IF(Tabla1[[#This Row],[Código_Actividad]]="","",CONCATENATE(Tabla1[[#This Row],[POA]],".",Tabla1[[#This Row],[SRS]],".",Tabla1[[#This Row],[AREA]],".",Tabla1[[#This Row],[TIPO]]))</f>
        <v/>
      </c>
      <c r="C170" s="421" t="s">
        <v>506</v>
      </c>
      <c r="D170" s="421" t="s">
        <v>506</v>
      </c>
      <c r="E170" s="421" t="s">
        <v>506</v>
      </c>
      <c r="F170" s="421" t="s">
        <v>506</v>
      </c>
      <c r="G170" s="422"/>
      <c r="H170" s="432" t="str">
        <f>IFERROR(VLOOKUP(Tabla1[[#This Row],[Código_Actividad]],[2]PPNE2!C171:D310,2,),"")</f>
        <v/>
      </c>
      <c r="I170" s="424"/>
      <c r="J170" s="425"/>
      <c r="K170" s="433" t="str">
        <f>IFERROR(VLOOKUP(Tabla1[[#This Row],[Descripción]],[2]Detalles!$C$2:$F$520,2,),"")</f>
        <v/>
      </c>
      <c r="L170" s="422"/>
      <c r="M170" s="427" t="str">
        <f>IFERROR(VLOOKUP(Tabla1[[#This Row],[Descripción]],[2]Detalles!$C$2:$F$520,3,),"")</f>
        <v/>
      </c>
      <c r="N170" s="428">
        <f>IFERROR(+Tabla1[[#This Row],[Precio Unitario]]*Tabla1[[#This Row],[Cantidad de Insumos]],)</f>
        <v>0</v>
      </c>
      <c r="O170" s="429" t="str">
        <f>IFERROR(VLOOKUP(Tabla1[[#This Row],[Descripción]],[2]Detalles!$C$2:$F$520,4,),"")</f>
        <v/>
      </c>
      <c r="P170" s="430"/>
      <c r="R170" s="431" t="str">
        <f>IFERROR(VLOOKUP(Tabla1[[#This Row],[Insumos]],[2]Insumos2!$C$5:$D$48,2,),"")</f>
        <v/>
      </c>
    </row>
    <row r="171" spans="2:18" ht="12.75">
      <c r="B171" s="421" t="str">
        <f>IF(Tabla1[[#This Row],[Código_Actividad]]="","",CONCATENATE(Tabla1[[#This Row],[POA]],".",Tabla1[[#This Row],[SRS]],".",Tabla1[[#This Row],[AREA]],".",Tabla1[[#This Row],[TIPO]]))</f>
        <v/>
      </c>
      <c r="C171" s="421" t="s">
        <v>506</v>
      </c>
      <c r="D171" s="421" t="s">
        <v>506</v>
      </c>
      <c r="E171" s="421" t="s">
        <v>506</v>
      </c>
      <c r="F171" s="421" t="s">
        <v>506</v>
      </c>
      <c r="G171" s="422"/>
      <c r="H171" s="432" t="str">
        <f>IFERROR(VLOOKUP(Tabla1[[#This Row],[Código_Actividad]],[2]PPNE2!C172:D311,2,),"")</f>
        <v/>
      </c>
      <c r="I171" s="424"/>
      <c r="J171" s="425"/>
      <c r="K171" s="433" t="str">
        <f>IFERROR(VLOOKUP(Tabla1[[#This Row],[Descripción]],[2]Detalles!$C$2:$F$520,2,),"")</f>
        <v/>
      </c>
      <c r="L171" s="422"/>
      <c r="M171" s="427" t="str">
        <f>IFERROR(VLOOKUP(Tabla1[[#This Row],[Descripción]],[2]Detalles!$C$2:$F$520,3,),"")</f>
        <v/>
      </c>
      <c r="N171" s="428">
        <f>IFERROR(+Tabla1[[#This Row],[Precio Unitario]]*Tabla1[[#This Row],[Cantidad de Insumos]],)</f>
        <v>0</v>
      </c>
      <c r="O171" s="429" t="str">
        <f>IFERROR(VLOOKUP(Tabla1[[#This Row],[Descripción]],[2]Detalles!$C$2:$F$520,4,),"")</f>
        <v/>
      </c>
      <c r="P171" s="430"/>
      <c r="R171" s="431" t="str">
        <f>IFERROR(VLOOKUP(Tabla1[[#This Row],[Insumos]],[2]Insumos2!$C$5:$D$48,2,),"")</f>
        <v/>
      </c>
    </row>
    <row r="172" spans="2:18" ht="12.75">
      <c r="B172" s="421" t="str">
        <f>IF(Tabla1[[#This Row],[Código_Actividad]]="","",CONCATENATE(Tabla1[[#This Row],[POA]],".",Tabla1[[#This Row],[SRS]],".",Tabla1[[#This Row],[AREA]],".",Tabla1[[#This Row],[TIPO]]))</f>
        <v/>
      </c>
      <c r="C172" s="421" t="s">
        <v>506</v>
      </c>
      <c r="D172" s="421" t="s">
        <v>506</v>
      </c>
      <c r="E172" s="421" t="s">
        <v>506</v>
      </c>
      <c r="F172" s="421" t="s">
        <v>506</v>
      </c>
      <c r="G172" s="422"/>
      <c r="H172" s="432" t="str">
        <f>IFERROR(VLOOKUP(Tabla1[[#This Row],[Código_Actividad]],[2]PPNE2!C173:D312,2,),"")</f>
        <v/>
      </c>
      <c r="I172" s="424"/>
      <c r="J172" s="425"/>
      <c r="K172" s="433" t="str">
        <f>IFERROR(VLOOKUP(Tabla1[[#This Row],[Descripción]],[2]Detalles!$C$2:$F$520,2,),"")</f>
        <v/>
      </c>
      <c r="L172" s="422"/>
      <c r="M172" s="427" t="str">
        <f>IFERROR(VLOOKUP(Tabla1[[#This Row],[Descripción]],[2]Detalles!$C$2:$F$520,3,),"")</f>
        <v/>
      </c>
      <c r="N172" s="428">
        <f>IFERROR(+Tabla1[[#This Row],[Precio Unitario]]*Tabla1[[#This Row],[Cantidad de Insumos]],)</f>
        <v>0</v>
      </c>
      <c r="O172" s="429" t="str">
        <f>IFERROR(VLOOKUP(Tabla1[[#This Row],[Descripción]],[2]Detalles!$C$2:$F$520,4,),"")</f>
        <v/>
      </c>
      <c r="P172" s="430"/>
      <c r="R172" s="431" t="str">
        <f>IFERROR(VLOOKUP(Tabla1[[#This Row],[Insumos]],[2]Insumos2!$C$5:$D$48,2,),"")</f>
        <v/>
      </c>
    </row>
    <row r="173" spans="2:18" ht="12.75">
      <c r="B173" s="421" t="str">
        <f>IF(Tabla1[[#This Row],[Código_Actividad]]="","",CONCATENATE(Tabla1[[#This Row],[POA]],".",Tabla1[[#This Row],[SRS]],".",Tabla1[[#This Row],[AREA]],".",Tabla1[[#This Row],[TIPO]]))</f>
        <v/>
      </c>
      <c r="C173" s="421" t="s">
        <v>506</v>
      </c>
      <c r="D173" s="421" t="s">
        <v>506</v>
      </c>
      <c r="E173" s="421" t="s">
        <v>506</v>
      </c>
      <c r="F173" s="421" t="s">
        <v>506</v>
      </c>
      <c r="G173" s="422"/>
      <c r="H173" s="432" t="str">
        <f>IFERROR(VLOOKUP(Tabla1[[#This Row],[Código_Actividad]],[2]PPNE2!C174:D313,2,),"")</f>
        <v/>
      </c>
      <c r="I173" s="424"/>
      <c r="J173" s="425"/>
      <c r="K173" s="433" t="str">
        <f>IFERROR(VLOOKUP(Tabla1[[#This Row],[Descripción]],[2]Detalles!$C$2:$F$520,2,),"")</f>
        <v/>
      </c>
      <c r="L173" s="422"/>
      <c r="M173" s="427" t="str">
        <f>IFERROR(VLOOKUP(Tabla1[[#This Row],[Descripción]],[2]Detalles!$C$2:$F$520,3,),"")</f>
        <v/>
      </c>
      <c r="N173" s="428">
        <f>IFERROR(+Tabla1[[#This Row],[Precio Unitario]]*Tabla1[[#This Row],[Cantidad de Insumos]],)</f>
        <v>0</v>
      </c>
      <c r="O173" s="429" t="str">
        <f>IFERROR(VLOOKUP(Tabla1[[#This Row],[Descripción]],[2]Detalles!$C$2:$F$520,4,),"")</f>
        <v/>
      </c>
      <c r="P173" s="430"/>
      <c r="R173" s="431" t="str">
        <f>IFERROR(VLOOKUP(Tabla1[[#This Row],[Insumos]],[2]Insumos2!$C$5:$D$48,2,),"")</f>
        <v/>
      </c>
    </row>
    <row r="174" spans="2:18" ht="12.75">
      <c r="B174" s="421" t="str">
        <f>IF(Tabla1[[#This Row],[Código_Actividad]]="","",CONCATENATE(Tabla1[[#This Row],[POA]],".",Tabla1[[#This Row],[SRS]],".",Tabla1[[#This Row],[AREA]],".",Tabla1[[#This Row],[TIPO]]))</f>
        <v/>
      </c>
      <c r="C174" s="421" t="s">
        <v>506</v>
      </c>
      <c r="D174" s="421" t="s">
        <v>506</v>
      </c>
      <c r="E174" s="421" t="s">
        <v>506</v>
      </c>
      <c r="F174" s="421" t="s">
        <v>506</v>
      </c>
      <c r="G174" s="422"/>
      <c r="H174" s="432" t="str">
        <f>IFERROR(VLOOKUP(Tabla1[[#This Row],[Código_Actividad]],[2]PPNE2!C175:D314,2,),"")</f>
        <v/>
      </c>
      <c r="I174" s="424"/>
      <c r="J174" s="425"/>
      <c r="K174" s="433" t="str">
        <f>IFERROR(VLOOKUP(Tabla1[[#This Row],[Descripción]],[2]Detalles!$C$2:$F$520,2,),"")</f>
        <v/>
      </c>
      <c r="L174" s="422"/>
      <c r="M174" s="427" t="str">
        <f>IFERROR(VLOOKUP(Tabla1[[#This Row],[Descripción]],[2]Detalles!$C$2:$F$520,3,),"")</f>
        <v/>
      </c>
      <c r="N174" s="428">
        <f>IFERROR(+Tabla1[[#This Row],[Precio Unitario]]*Tabla1[[#This Row],[Cantidad de Insumos]],)</f>
        <v>0</v>
      </c>
      <c r="O174" s="429" t="str">
        <f>IFERROR(VLOOKUP(Tabla1[[#This Row],[Descripción]],[2]Detalles!$C$2:$F$520,4,),"")</f>
        <v/>
      </c>
      <c r="P174" s="430"/>
      <c r="R174" s="431" t="str">
        <f>IFERROR(VLOOKUP(Tabla1[[#This Row],[Insumos]],[2]Insumos2!$C$5:$D$48,2,),"")</f>
        <v/>
      </c>
    </row>
    <row r="175" spans="2:18" ht="12.75">
      <c r="B175" s="421" t="str">
        <f>IF(Tabla1[[#This Row],[Código_Actividad]]="","",CONCATENATE(Tabla1[[#This Row],[POA]],".",Tabla1[[#This Row],[SRS]],".",Tabla1[[#This Row],[AREA]],".",Tabla1[[#This Row],[TIPO]]))</f>
        <v/>
      </c>
      <c r="C175" s="421" t="s">
        <v>506</v>
      </c>
      <c r="D175" s="421" t="s">
        <v>506</v>
      </c>
      <c r="E175" s="421" t="s">
        <v>506</v>
      </c>
      <c r="F175" s="421" t="s">
        <v>506</v>
      </c>
      <c r="G175" s="422"/>
      <c r="H175" s="432" t="str">
        <f>IFERROR(VLOOKUP(Tabla1[[#This Row],[Código_Actividad]],[2]PPNE2!C176:D315,2,),"")</f>
        <v/>
      </c>
      <c r="I175" s="424"/>
      <c r="J175" s="425"/>
      <c r="K175" s="433" t="str">
        <f>IFERROR(VLOOKUP(Tabla1[[#This Row],[Descripción]],[2]Detalles!$C$2:$F$520,2,),"")</f>
        <v/>
      </c>
      <c r="L175" s="422"/>
      <c r="M175" s="427" t="str">
        <f>IFERROR(VLOOKUP(Tabla1[[#This Row],[Descripción]],[2]Detalles!$C$2:$F$520,3,),"")</f>
        <v/>
      </c>
      <c r="N175" s="428">
        <f>IFERROR(+Tabla1[[#This Row],[Precio Unitario]]*Tabla1[[#This Row],[Cantidad de Insumos]],)</f>
        <v>0</v>
      </c>
      <c r="O175" s="429" t="str">
        <f>IFERROR(VLOOKUP(Tabla1[[#This Row],[Descripción]],[2]Detalles!$C$2:$F$520,4,),"")</f>
        <v/>
      </c>
      <c r="P175" s="430"/>
      <c r="R175" s="431" t="str">
        <f>IFERROR(VLOOKUP(Tabla1[[#This Row],[Insumos]],[2]Insumos2!$C$5:$D$48,2,),"")</f>
        <v/>
      </c>
    </row>
    <row r="176" spans="2:18" ht="12.75">
      <c r="B176" s="421" t="str">
        <f>IF(Tabla1[[#This Row],[Código_Actividad]]="","",CONCATENATE(Tabla1[[#This Row],[POA]],".",Tabla1[[#This Row],[SRS]],".",Tabla1[[#This Row],[AREA]],".",Tabla1[[#This Row],[TIPO]]))</f>
        <v/>
      </c>
      <c r="C176" s="421" t="s">
        <v>506</v>
      </c>
      <c r="D176" s="421" t="s">
        <v>506</v>
      </c>
      <c r="E176" s="421" t="s">
        <v>506</v>
      </c>
      <c r="F176" s="421" t="s">
        <v>506</v>
      </c>
      <c r="G176" s="422"/>
      <c r="H176" s="432" t="str">
        <f>IFERROR(VLOOKUP(Tabla1[[#This Row],[Código_Actividad]],[2]PPNE2!C177:D316,2,),"")</f>
        <v/>
      </c>
      <c r="I176" s="424"/>
      <c r="J176" s="425"/>
      <c r="K176" s="433" t="str">
        <f>IFERROR(VLOOKUP(Tabla1[[#This Row],[Descripción]],[2]Detalles!$C$2:$F$520,2,),"")</f>
        <v/>
      </c>
      <c r="L176" s="422"/>
      <c r="M176" s="427" t="str">
        <f>IFERROR(VLOOKUP(Tabla1[[#This Row],[Descripción]],[2]Detalles!$C$2:$F$520,3,),"")</f>
        <v/>
      </c>
      <c r="N176" s="428">
        <f>IFERROR(+Tabla1[[#This Row],[Precio Unitario]]*Tabla1[[#This Row],[Cantidad de Insumos]],)</f>
        <v>0</v>
      </c>
      <c r="O176" s="429" t="str">
        <f>IFERROR(VLOOKUP(Tabla1[[#This Row],[Descripción]],[2]Detalles!$C$2:$F$520,4,),"")</f>
        <v/>
      </c>
      <c r="P176" s="430"/>
      <c r="R176" s="431" t="str">
        <f>IFERROR(VLOOKUP(Tabla1[[#This Row],[Insumos]],[2]Insumos2!$C$5:$D$48,2,),"")</f>
        <v/>
      </c>
    </row>
    <row r="177" spans="2:18" ht="12.75">
      <c r="B177" s="421" t="str">
        <f>IF(Tabla1[[#This Row],[Código_Actividad]]="","",CONCATENATE(Tabla1[[#This Row],[POA]],".",Tabla1[[#This Row],[SRS]],".",Tabla1[[#This Row],[AREA]],".",Tabla1[[#This Row],[TIPO]]))</f>
        <v/>
      </c>
      <c r="C177" s="421" t="s">
        <v>506</v>
      </c>
      <c r="D177" s="421" t="s">
        <v>506</v>
      </c>
      <c r="E177" s="421" t="s">
        <v>506</v>
      </c>
      <c r="F177" s="421" t="s">
        <v>506</v>
      </c>
      <c r="G177" s="422"/>
      <c r="H177" s="432" t="str">
        <f>IFERROR(VLOOKUP(Tabla1[[#This Row],[Código_Actividad]],[2]PPNE2!C178:D317,2,),"")</f>
        <v/>
      </c>
      <c r="I177" s="424"/>
      <c r="J177" s="425"/>
      <c r="K177" s="433" t="str">
        <f>IFERROR(VLOOKUP(Tabla1[[#This Row],[Descripción]],[2]Detalles!$C$2:$F$520,2,),"")</f>
        <v/>
      </c>
      <c r="L177" s="422"/>
      <c r="M177" s="427" t="str">
        <f>IFERROR(VLOOKUP(Tabla1[[#This Row],[Descripción]],[2]Detalles!$C$2:$F$520,3,),"")</f>
        <v/>
      </c>
      <c r="N177" s="428">
        <f>IFERROR(+Tabla1[[#This Row],[Precio Unitario]]*Tabla1[[#This Row],[Cantidad de Insumos]],)</f>
        <v>0</v>
      </c>
      <c r="O177" s="429" t="str">
        <f>IFERROR(VLOOKUP(Tabla1[[#This Row],[Descripción]],[2]Detalles!$C$2:$F$520,4,),"")</f>
        <v/>
      </c>
      <c r="P177" s="430"/>
      <c r="R177" s="431" t="str">
        <f>IFERROR(VLOOKUP(Tabla1[[#This Row],[Insumos]],[2]Insumos2!$C$5:$D$48,2,),"")</f>
        <v/>
      </c>
    </row>
    <row r="178" spans="2:18" ht="12.75">
      <c r="B178" s="421" t="str">
        <f>IF(Tabla1[[#This Row],[Código_Actividad]]="","",CONCATENATE(Tabla1[[#This Row],[POA]],".",Tabla1[[#This Row],[SRS]],".",Tabla1[[#This Row],[AREA]],".",Tabla1[[#This Row],[TIPO]]))</f>
        <v/>
      </c>
      <c r="C178" s="421" t="s">
        <v>506</v>
      </c>
      <c r="D178" s="421" t="s">
        <v>506</v>
      </c>
      <c r="E178" s="421" t="s">
        <v>506</v>
      </c>
      <c r="F178" s="421" t="s">
        <v>506</v>
      </c>
      <c r="G178" s="422"/>
      <c r="H178" s="432" t="str">
        <f>IFERROR(VLOOKUP(Tabla1[[#This Row],[Código_Actividad]],[2]PPNE2!C179:D318,2,),"")</f>
        <v/>
      </c>
      <c r="I178" s="424"/>
      <c r="J178" s="425"/>
      <c r="K178" s="433" t="str">
        <f>IFERROR(VLOOKUP(Tabla1[[#This Row],[Descripción]],[2]Detalles!$C$2:$F$520,2,),"")</f>
        <v/>
      </c>
      <c r="L178" s="422"/>
      <c r="M178" s="427" t="str">
        <f>IFERROR(VLOOKUP(Tabla1[[#This Row],[Descripción]],[2]Detalles!$C$2:$F$520,3,),"")</f>
        <v/>
      </c>
      <c r="N178" s="428">
        <f>IFERROR(+Tabla1[[#This Row],[Precio Unitario]]*Tabla1[[#This Row],[Cantidad de Insumos]],)</f>
        <v>0</v>
      </c>
      <c r="O178" s="429" t="str">
        <f>IFERROR(VLOOKUP(Tabla1[[#This Row],[Descripción]],[2]Detalles!$C$2:$F$520,4,),"")</f>
        <v/>
      </c>
      <c r="P178" s="430"/>
      <c r="R178" s="431" t="str">
        <f>IFERROR(VLOOKUP(Tabla1[[#This Row],[Insumos]],[2]Insumos2!$C$5:$D$48,2,),"")</f>
        <v/>
      </c>
    </row>
    <row r="179" spans="2:18" ht="12.75">
      <c r="B179" s="421" t="str">
        <f>IF(Tabla1[[#This Row],[Código_Actividad]]="","",CONCATENATE(Tabla1[[#This Row],[POA]],".",Tabla1[[#This Row],[SRS]],".",Tabla1[[#This Row],[AREA]],".",Tabla1[[#This Row],[TIPO]]))</f>
        <v/>
      </c>
      <c r="C179" s="421" t="s">
        <v>506</v>
      </c>
      <c r="D179" s="421" t="s">
        <v>506</v>
      </c>
      <c r="E179" s="421" t="s">
        <v>506</v>
      </c>
      <c r="F179" s="421" t="s">
        <v>506</v>
      </c>
      <c r="G179" s="422"/>
      <c r="H179" s="432" t="str">
        <f>IFERROR(VLOOKUP(Tabla1[[#This Row],[Código_Actividad]],[2]PPNE2!C180:D319,2,),"")</f>
        <v/>
      </c>
      <c r="I179" s="424"/>
      <c r="J179" s="425"/>
      <c r="K179" s="433" t="str">
        <f>IFERROR(VLOOKUP(Tabla1[[#This Row],[Descripción]],[2]Detalles!$C$2:$F$520,2,),"")</f>
        <v/>
      </c>
      <c r="L179" s="422"/>
      <c r="M179" s="427" t="str">
        <f>IFERROR(VLOOKUP(Tabla1[[#This Row],[Descripción]],[2]Detalles!$C$2:$F$520,3,),"")</f>
        <v/>
      </c>
      <c r="N179" s="428">
        <f>IFERROR(+Tabla1[[#This Row],[Precio Unitario]]*Tabla1[[#This Row],[Cantidad de Insumos]],)</f>
        <v>0</v>
      </c>
      <c r="O179" s="429" t="str">
        <f>IFERROR(VLOOKUP(Tabla1[[#This Row],[Descripción]],[2]Detalles!$C$2:$F$520,4,),"")</f>
        <v/>
      </c>
      <c r="P179" s="430"/>
      <c r="R179" s="431" t="str">
        <f>IFERROR(VLOOKUP(Tabla1[[#This Row],[Insumos]],[2]Insumos2!$C$5:$D$48,2,),"")</f>
        <v/>
      </c>
    </row>
    <row r="180" spans="2:18" ht="12.75">
      <c r="B180" s="421" t="str">
        <f>IF(Tabla1[[#This Row],[Código_Actividad]]="","",CONCATENATE(Tabla1[[#This Row],[POA]],".",Tabla1[[#This Row],[SRS]],".",Tabla1[[#This Row],[AREA]],".",Tabla1[[#This Row],[TIPO]]))</f>
        <v/>
      </c>
      <c r="C180" s="421" t="s">
        <v>506</v>
      </c>
      <c r="D180" s="421" t="s">
        <v>506</v>
      </c>
      <c r="E180" s="421" t="s">
        <v>506</v>
      </c>
      <c r="F180" s="421" t="s">
        <v>506</v>
      </c>
      <c r="G180" s="422"/>
      <c r="H180" s="432" t="str">
        <f>IFERROR(VLOOKUP(Tabla1[[#This Row],[Código_Actividad]],[2]PPNE2!C181:D320,2,),"")</f>
        <v/>
      </c>
      <c r="I180" s="424"/>
      <c r="J180" s="425"/>
      <c r="K180" s="433" t="str">
        <f>IFERROR(VLOOKUP(Tabla1[[#This Row],[Descripción]],[2]Detalles!$C$2:$F$520,2,),"")</f>
        <v/>
      </c>
      <c r="L180" s="422"/>
      <c r="M180" s="427" t="str">
        <f>IFERROR(VLOOKUP(Tabla1[[#This Row],[Descripción]],[2]Detalles!$C$2:$F$520,3,),"")</f>
        <v/>
      </c>
      <c r="N180" s="428">
        <f>IFERROR(+Tabla1[[#This Row],[Precio Unitario]]*Tabla1[[#This Row],[Cantidad de Insumos]],)</f>
        <v>0</v>
      </c>
      <c r="O180" s="429" t="str">
        <f>IFERROR(VLOOKUP(Tabla1[[#This Row],[Descripción]],[2]Detalles!$C$2:$F$520,4,),"")</f>
        <v/>
      </c>
      <c r="P180" s="430"/>
      <c r="R180" s="431" t="str">
        <f>IFERROR(VLOOKUP(Tabla1[[#This Row],[Insumos]],[2]Insumos2!$C$5:$D$48,2,),"")</f>
        <v/>
      </c>
    </row>
    <row r="181" spans="2:18" ht="12.75">
      <c r="B181" s="421" t="str">
        <f>IF(Tabla1[[#This Row],[Código_Actividad]]="","",CONCATENATE(Tabla1[[#This Row],[POA]],".",Tabla1[[#This Row],[SRS]],".",Tabla1[[#This Row],[AREA]],".",Tabla1[[#This Row],[TIPO]]))</f>
        <v/>
      </c>
      <c r="C181" s="421" t="s">
        <v>506</v>
      </c>
      <c r="D181" s="421" t="s">
        <v>506</v>
      </c>
      <c r="E181" s="421" t="s">
        <v>506</v>
      </c>
      <c r="F181" s="421" t="s">
        <v>506</v>
      </c>
      <c r="G181" s="422"/>
      <c r="H181" s="432" t="str">
        <f>IFERROR(VLOOKUP(Tabla1[[#This Row],[Código_Actividad]],[2]PPNE2!C182:D321,2,),"")</f>
        <v/>
      </c>
      <c r="I181" s="424"/>
      <c r="J181" s="425"/>
      <c r="K181" s="433" t="str">
        <f>IFERROR(VLOOKUP(Tabla1[[#This Row],[Descripción]],[2]Detalles!$C$2:$F$520,2,),"")</f>
        <v/>
      </c>
      <c r="L181" s="422"/>
      <c r="M181" s="427" t="str">
        <f>IFERROR(VLOOKUP(Tabla1[[#This Row],[Descripción]],[2]Detalles!$C$2:$F$520,3,),"")</f>
        <v/>
      </c>
      <c r="N181" s="428">
        <f>IFERROR(+Tabla1[[#This Row],[Precio Unitario]]*Tabla1[[#This Row],[Cantidad de Insumos]],)</f>
        <v>0</v>
      </c>
      <c r="O181" s="429" t="str">
        <f>IFERROR(VLOOKUP(Tabla1[[#This Row],[Descripción]],[2]Detalles!$C$2:$F$520,4,),"")</f>
        <v/>
      </c>
      <c r="P181" s="430"/>
      <c r="R181" s="431" t="str">
        <f>IFERROR(VLOOKUP(Tabla1[[#This Row],[Insumos]],[2]Insumos2!$C$5:$D$48,2,),"")</f>
        <v/>
      </c>
    </row>
    <row r="182" spans="2:18" ht="12.75">
      <c r="B182" s="421" t="str">
        <f>IF(Tabla1[[#This Row],[Código_Actividad]]="","",CONCATENATE(Tabla1[[#This Row],[POA]],".",Tabla1[[#This Row],[SRS]],".",Tabla1[[#This Row],[AREA]],".",Tabla1[[#This Row],[TIPO]]))</f>
        <v/>
      </c>
      <c r="C182" s="421" t="s">
        <v>506</v>
      </c>
      <c r="D182" s="421" t="s">
        <v>506</v>
      </c>
      <c r="E182" s="421" t="s">
        <v>506</v>
      </c>
      <c r="F182" s="421" t="s">
        <v>506</v>
      </c>
      <c r="G182" s="422"/>
      <c r="H182" s="432" t="str">
        <f>IFERROR(VLOOKUP(Tabla1[[#This Row],[Código_Actividad]],[2]PPNE2!C183:D322,2,),"")</f>
        <v/>
      </c>
      <c r="I182" s="424"/>
      <c r="J182" s="425"/>
      <c r="K182" s="433" t="str">
        <f>IFERROR(VLOOKUP(Tabla1[[#This Row],[Descripción]],[2]Detalles!$C$2:$F$520,2,),"")</f>
        <v/>
      </c>
      <c r="L182" s="422"/>
      <c r="M182" s="427" t="str">
        <f>IFERROR(VLOOKUP(Tabla1[[#This Row],[Descripción]],[2]Detalles!$C$2:$F$520,3,),"")</f>
        <v/>
      </c>
      <c r="N182" s="428">
        <f>IFERROR(+Tabla1[[#This Row],[Precio Unitario]]*Tabla1[[#This Row],[Cantidad de Insumos]],)</f>
        <v>0</v>
      </c>
      <c r="O182" s="429" t="str">
        <f>IFERROR(VLOOKUP(Tabla1[[#This Row],[Descripción]],[2]Detalles!$C$2:$F$520,4,),"")</f>
        <v/>
      </c>
      <c r="P182" s="430"/>
      <c r="R182" s="431" t="str">
        <f>IFERROR(VLOOKUP(Tabla1[[#This Row],[Insumos]],[2]Insumos2!$C$5:$D$48,2,),"")</f>
        <v/>
      </c>
    </row>
    <row r="183" spans="2:18" ht="12.75">
      <c r="B183" s="421" t="str">
        <f>IF(Tabla1[[#This Row],[Código_Actividad]]="","",CONCATENATE(Tabla1[[#This Row],[POA]],".",Tabla1[[#This Row],[SRS]],".",Tabla1[[#This Row],[AREA]],".",Tabla1[[#This Row],[TIPO]]))</f>
        <v/>
      </c>
      <c r="C183" s="421" t="s">
        <v>506</v>
      </c>
      <c r="D183" s="421" t="s">
        <v>506</v>
      </c>
      <c r="E183" s="421" t="s">
        <v>506</v>
      </c>
      <c r="F183" s="421" t="s">
        <v>506</v>
      </c>
      <c r="G183" s="422"/>
      <c r="H183" s="432" t="str">
        <f>IFERROR(VLOOKUP(Tabla1[[#This Row],[Código_Actividad]],[2]PPNE2!C184:D323,2,),"")</f>
        <v/>
      </c>
      <c r="I183" s="424"/>
      <c r="J183" s="425"/>
      <c r="K183" s="433" t="str">
        <f>IFERROR(VLOOKUP(Tabla1[[#This Row],[Descripción]],[2]Detalles!$C$2:$F$520,2,),"")</f>
        <v/>
      </c>
      <c r="L183" s="422"/>
      <c r="M183" s="427" t="str">
        <f>IFERROR(VLOOKUP(Tabla1[[#This Row],[Descripción]],[2]Detalles!$C$2:$F$520,3,),"")</f>
        <v/>
      </c>
      <c r="N183" s="428">
        <f>IFERROR(+Tabla1[[#This Row],[Precio Unitario]]*Tabla1[[#This Row],[Cantidad de Insumos]],)</f>
        <v>0</v>
      </c>
      <c r="O183" s="429" t="str">
        <f>IFERROR(VLOOKUP(Tabla1[[#This Row],[Descripción]],[2]Detalles!$C$2:$F$520,4,),"")</f>
        <v/>
      </c>
      <c r="P183" s="430"/>
      <c r="R183" s="431" t="str">
        <f>IFERROR(VLOOKUP(Tabla1[[#This Row],[Insumos]],[2]Insumos2!$C$5:$D$48,2,),"")</f>
        <v/>
      </c>
    </row>
    <row r="184" spans="2:18" ht="12.75">
      <c r="B184" s="421" t="str">
        <f>IF(Tabla1[[#This Row],[Código_Actividad]]="","",CONCATENATE(Tabla1[[#This Row],[POA]],".",Tabla1[[#This Row],[SRS]],".",Tabla1[[#This Row],[AREA]],".",Tabla1[[#This Row],[TIPO]]))</f>
        <v/>
      </c>
      <c r="C184" s="421" t="s">
        <v>506</v>
      </c>
      <c r="D184" s="421" t="s">
        <v>506</v>
      </c>
      <c r="E184" s="421" t="s">
        <v>506</v>
      </c>
      <c r="F184" s="421" t="s">
        <v>506</v>
      </c>
      <c r="G184" s="422"/>
      <c r="H184" s="432" t="str">
        <f>IFERROR(VLOOKUP(Tabla1[[#This Row],[Código_Actividad]],[2]PPNE2!C185:D324,2,),"")</f>
        <v/>
      </c>
      <c r="I184" s="424"/>
      <c r="J184" s="425"/>
      <c r="K184" s="433" t="str">
        <f>IFERROR(VLOOKUP(Tabla1[[#This Row],[Descripción]],[2]Detalles!$C$2:$F$520,2,),"")</f>
        <v/>
      </c>
      <c r="L184" s="422"/>
      <c r="M184" s="427" t="str">
        <f>IFERROR(VLOOKUP(Tabla1[[#This Row],[Descripción]],[2]Detalles!$C$2:$F$520,3,),"")</f>
        <v/>
      </c>
      <c r="N184" s="428">
        <f>IFERROR(+Tabla1[[#This Row],[Precio Unitario]]*Tabla1[[#This Row],[Cantidad de Insumos]],)</f>
        <v>0</v>
      </c>
      <c r="O184" s="429" t="str">
        <f>IFERROR(VLOOKUP(Tabla1[[#This Row],[Descripción]],[2]Detalles!$C$2:$F$520,4,),"")</f>
        <v/>
      </c>
      <c r="P184" s="430"/>
      <c r="R184" s="431" t="str">
        <f>IFERROR(VLOOKUP(Tabla1[[#This Row],[Insumos]],[2]Insumos2!$C$5:$D$48,2,),"")</f>
        <v/>
      </c>
    </row>
    <row r="185" spans="2:18" ht="12.75">
      <c r="B185" s="421" t="str">
        <f>IF(Tabla1[[#This Row],[Código_Actividad]]="","",CONCATENATE(Tabla1[[#This Row],[POA]],".",Tabla1[[#This Row],[SRS]],".",Tabla1[[#This Row],[AREA]],".",Tabla1[[#This Row],[TIPO]]))</f>
        <v/>
      </c>
      <c r="C185" s="421" t="s">
        <v>506</v>
      </c>
      <c r="D185" s="421" t="s">
        <v>506</v>
      </c>
      <c r="E185" s="421" t="s">
        <v>506</v>
      </c>
      <c r="F185" s="421" t="s">
        <v>506</v>
      </c>
      <c r="G185" s="422"/>
      <c r="H185" s="432" t="str">
        <f>IFERROR(VLOOKUP(Tabla1[[#This Row],[Código_Actividad]],[2]PPNE2!C186:D325,2,),"")</f>
        <v/>
      </c>
      <c r="I185" s="424"/>
      <c r="J185" s="425"/>
      <c r="K185" s="433" t="str">
        <f>IFERROR(VLOOKUP(Tabla1[[#This Row],[Descripción]],[2]Detalles!$C$2:$F$520,2,),"")</f>
        <v/>
      </c>
      <c r="L185" s="422"/>
      <c r="M185" s="427" t="str">
        <f>IFERROR(VLOOKUP(Tabla1[[#This Row],[Descripción]],[2]Detalles!$C$2:$F$520,3,),"")</f>
        <v/>
      </c>
      <c r="N185" s="428">
        <f>IFERROR(+Tabla1[[#This Row],[Precio Unitario]]*Tabla1[[#This Row],[Cantidad de Insumos]],)</f>
        <v>0</v>
      </c>
      <c r="O185" s="429" t="str">
        <f>IFERROR(VLOOKUP(Tabla1[[#This Row],[Descripción]],[2]Detalles!$C$2:$F$520,4,),"")</f>
        <v/>
      </c>
      <c r="P185" s="430"/>
      <c r="R185" s="431" t="str">
        <f>IFERROR(VLOOKUP(Tabla1[[#This Row],[Insumos]],[2]Insumos2!$C$5:$D$48,2,),"")</f>
        <v/>
      </c>
    </row>
    <row r="186" spans="2:18" ht="12.75">
      <c r="B186" s="421" t="str">
        <f>IF(Tabla1[[#This Row],[Código_Actividad]]="","",CONCATENATE(Tabla1[[#This Row],[POA]],".",Tabla1[[#This Row],[SRS]],".",Tabla1[[#This Row],[AREA]],".",Tabla1[[#This Row],[TIPO]]))</f>
        <v/>
      </c>
      <c r="C186" s="421" t="s">
        <v>506</v>
      </c>
      <c r="D186" s="421" t="s">
        <v>506</v>
      </c>
      <c r="E186" s="421" t="s">
        <v>506</v>
      </c>
      <c r="F186" s="421" t="s">
        <v>506</v>
      </c>
      <c r="G186" s="422"/>
      <c r="H186" s="432" t="str">
        <f>IFERROR(VLOOKUP(Tabla1[[#This Row],[Código_Actividad]],[2]PPNE2!C187:D326,2,),"")</f>
        <v/>
      </c>
      <c r="I186" s="424"/>
      <c r="J186" s="425"/>
      <c r="K186" s="433" t="str">
        <f>IFERROR(VLOOKUP(Tabla1[[#This Row],[Descripción]],[2]Detalles!$C$2:$F$520,2,),"")</f>
        <v/>
      </c>
      <c r="L186" s="422"/>
      <c r="M186" s="427" t="str">
        <f>IFERROR(VLOOKUP(Tabla1[[#This Row],[Descripción]],[2]Detalles!$C$2:$F$520,3,),"")</f>
        <v/>
      </c>
      <c r="N186" s="428">
        <f>IFERROR(+Tabla1[[#This Row],[Precio Unitario]]*Tabla1[[#This Row],[Cantidad de Insumos]],)</f>
        <v>0</v>
      </c>
      <c r="O186" s="429" t="str">
        <f>IFERROR(VLOOKUP(Tabla1[[#This Row],[Descripción]],[2]Detalles!$C$2:$F$520,4,),"")</f>
        <v/>
      </c>
      <c r="P186" s="430"/>
      <c r="R186" s="431" t="str">
        <f>IFERROR(VLOOKUP(Tabla1[[#This Row],[Insumos]],[2]Insumos2!$C$5:$D$48,2,),"")</f>
        <v/>
      </c>
    </row>
    <row r="187" spans="2:18" ht="12.75">
      <c r="B187" s="421" t="str">
        <f>IF(Tabla1[[#This Row],[Código_Actividad]]="","",CONCATENATE(Tabla1[[#This Row],[POA]],".",Tabla1[[#This Row],[SRS]],".",Tabla1[[#This Row],[AREA]],".",Tabla1[[#This Row],[TIPO]]))</f>
        <v/>
      </c>
      <c r="C187" s="421" t="s">
        <v>506</v>
      </c>
      <c r="D187" s="421" t="s">
        <v>506</v>
      </c>
      <c r="E187" s="421" t="s">
        <v>506</v>
      </c>
      <c r="F187" s="421" t="s">
        <v>506</v>
      </c>
      <c r="G187" s="422"/>
      <c r="H187" s="432" t="str">
        <f>IFERROR(VLOOKUP(Tabla1[[#This Row],[Código_Actividad]],[2]PPNE2!C188:D327,2,),"")</f>
        <v/>
      </c>
      <c r="I187" s="424"/>
      <c r="J187" s="425"/>
      <c r="K187" s="433" t="str">
        <f>IFERROR(VLOOKUP(Tabla1[[#This Row],[Descripción]],[2]Detalles!$C$2:$F$520,2,),"")</f>
        <v/>
      </c>
      <c r="L187" s="422"/>
      <c r="M187" s="427" t="str">
        <f>IFERROR(VLOOKUP(Tabla1[[#This Row],[Descripción]],[2]Detalles!$C$2:$F$520,3,),"")</f>
        <v/>
      </c>
      <c r="N187" s="428">
        <f>IFERROR(+Tabla1[[#This Row],[Precio Unitario]]*Tabla1[[#This Row],[Cantidad de Insumos]],)</f>
        <v>0</v>
      </c>
      <c r="O187" s="429" t="str">
        <f>IFERROR(VLOOKUP(Tabla1[[#This Row],[Descripción]],[2]Detalles!$C$2:$F$520,4,),"")</f>
        <v/>
      </c>
      <c r="P187" s="430"/>
      <c r="R187" s="431" t="str">
        <f>IFERROR(VLOOKUP(Tabla1[[#This Row],[Insumos]],[2]Insumos2!$C$5:$D$48,2,),"")</f>
        <v/>
      </c>
    </row>
    <row r="188" spans="2:18" ht="12.75">
      <c r="B188" s="421" t="str">
        <f>IF(Tabla1[[#This Row],[Código_Actividad]]="","",CONCATENATE(Tabla1[[#This Row],[POA]],".",Tabla1[[#This Row],[SRS]],".",Tabla1[[#This Row],[AREA]],".",Tabla1[[#This Row],[TIPO]]))</f>
        <v/>
      </c>
      <c r="C188" s="421" t="s">
        <v>506</v>
      </c>
      <c r="D188" s="421" t="s">
        <v>506</v>
      </c>
      <c r="E188" s="421" t="s">
        <v>506</v>
      </c>
      <c r="F188" s="421" t="s">
        <v>506</v>
      </c>
      <c r="G188" s="422"/>
      <c r="H188" s="432" t="str">
        <f>IFERROR(VLOOKUP(Tabla1[[#This Row],[Código_Actividad]],[2]PPNE2!C189:D328,2,),"")</f>
        <v/>
      </c>
      <c r="I188" s="424"/>
      <c r="J188" s="425"/>
      <c r="K188" s="433" t="str">
        <f>IFERROR(VLOOKUP(Tabla1[[#This Row],[Descripción]],[2]Detalles!$C$2:$F$520,2,),"")</f>
        <v/>
      </c>
      <c r="L188" s="422"/>
      <c r="M188" s="427" t="str">
        <f>IFERROR(VLOOKUP(Tabla1[[#This Row],[Descripción]],[2]Detalles!$C$2:$F$520,3,),"")</f>
        <v/>
      </c>
      <c r="N188" s="428">
        <f>IFERROR(+Tabla1[[#This Row],[Precio Unitario]]*Tabla1[[#This Row],[Cantidad de Insumos]],)</f>
        <v>0</v>
      </c>
      <c r="O188" s="429" t="str">
        <f>IFERROR(VLOOKUP(Tabla1[[#This Row],[Descripción]],[2]Detalles!$C$2:$F$520,4,),"")</f>
        <v/>
      </c>
      <c r="P188" s="430"/>
      <c r="R188" s="431" t="str">
        <f>IFERROR(VLOOKUP(Tabla1[[#This Row],[Insumos]],[2]Insumos2!$C$5:$D$48,2,),"")</f>
        <v/>
      </c>
    </row>
    <row r="189" spans="2:18" ht="12.75">
      <c r="B189" s="421" t="str">
        <f>IF(Tabla1[[#This Row],[Código_Actividad]]="","",CONCATENATE(Tabla1[[#This Row],[POA]],".",Tabla1[[#This Row],[SRS]],".",Tabla1[[#This Row],[AREA]],".",Tabla1[[#This Row],[TIPO]]))</f>
        <v/>
      </c>
      <c r="C189" s="421" t="s">
        <v>506</v>
      </c>
      <c r="D189" s="421" t="s">
        <v>506</v>
      </c>
      <c r="E189" s="421" t="s">
        <v>506</v>
      </c>
      <c r="F189" s="421" t="s">
        <v>506</v>
      </c>
      <c r="G189" s="422"/>
      <c r="H189" s="432" t="str">
        <f>IFERROR(VLOOKUP(Tabla1[[#This Row],[Código_Actividad]],[2]PPNE2!C190:D329,2,),"")</f>
        <v/>
      </c>
      <c r="I189" s="424"/>
      <c r="J189" s="425"/>
      <c r="K189" s="433" t="str">
        <f>IFERROR(VLOOKUP(Tabla1[[#This Row],[Descripción]],[2]Detalles!$C$2:$F$520,2,),"")</f>
        <v/>
      </c>
      <c r="L189" s="422"/>
      <c r="M189" s="427" t="str">
        <f>IFERROR(VLOOKUP(Tabla1[[#This Row],[Descripción]],[2]Detalles!$C$2:$F$520,3,),"")</f>
        <v/>
      </c>
      <c r="N189" s="428">
        <f>IFERROR(+Tabla1[[#This Row],[Precio Unitario]]*Tabla1[[#This Row],[Cantidad de Insumos]],)</f>
        <v>0</v>
      </c>
      <c r="O189" s="429" t="str">
        <f>IFERROR(VLOOKUP(Tabla1[[#This Row],[Descripción]],[2]Detalles!$C$2:$F$520,4,),"")</f>
        <v/>
      </c>
      <c r="P189" s="430"/>
      <c r="R189" s="431" t="str">
        <f>IFERROR(VLOOKUP(Tabla1[[#This Row],[Insumos]],[2]Insumos2!$C$5:$D$48,2,),"")</f>
        <v/>
      </c>
    </row>
    <row r="190" spans="2:18" ht="12.75">
      <c r="B190" s="421" t="str">
        <f>IF(Tabla1[[#This Row],[Código_Actividad]]="","",CONCATENATE(Tabla1[[#This Row],[POA]],".",Tabla1[[#This Row],[SRS]],".",Tabla1[[#This Row],[AREA]],".",Tabla1[[#This Row],[TIPO]]))</f>
        <v/>
      </c>
      <c r="C190" s="421" t="s">
        <v>506</v>
      </c>
      <c r="D190" s="421" t="s">
        <v>506</v>
      </c>
      <c r="E190" s="421" t="s">
        <v>506</v>
      </c>
      <c r="F190" s="421" t="s">
        <v>506</v>
      </c>
      <c r="G190" s="422"/>
      <c r="H190" s="432" t="str">
        <f>IFERROR(VLOOKUP(Tabla1[[#This Row],[Código_Actividad]],[2]PPNE2!C191:D330,2,),"")</f>
        <v/>
      </c>
      <c r="I190" s="424"/>
      <c r="J190" s="425"/>
      <c r="K190" s="433" t="str">
        <f>IFERROR(VLOOKUP(Tabla1[[#This Row],[Descripción]],[2]Detalles!$C$2:$F$520,2,),"")</f>
        <v/>
      </c>
      <c r="L190" s="422"/>
      <c r="M190" s="427" t="str">
        <f>IFERROR(VLOOKUP(Tabla1[[#This Row],[Descripción]],[2]Detalles!$C$2:$F$520,3,),"")</f>
        <v/>
      </c>
      <c r="N190" s="428">
        <f>IFERROR(+Tabla1[[#This Row],[Precio Unitario]]*Tabla1[[#This Row],[Cantidad de Insumos]],)</f>
        <v>0</v>
      </c>
      <c r="O190" s="429" t="str">
        <f>IFERROR(VLOOKUP(Tabla1[[#This Row],[Descripción]],[2]Detalles!$C$2:$F$520,4,),"")</f>
        <v/>
      </c>
      <c r="P190" s="430"/>
      <c r="R190" s="431" t="str">
        <f>IFERROR(VLOOKUP(Tabla1[[#This Row],[Insumos]],[2]Insumos2!$C$5:$D$48,2,),"")</f>
        <v/>
      </c>
    </row>
    <row r="191" spans="2:18" ht="12.75">
      <c r="B191" s="421" t="str">
        <f>IF(Tabla1[[#This Row],[Código_Actividad]]="","",CONCATENATE(Tabla1[[#This Row],[POA]],".",Tabla1[[#This Row],[SRS]],".",Tabla1[[#This Row],[AREA]],".",Tabla1[[#This Row],[TIPO]]))</f>
        <v/>
      </c>
      <c r="C191" s="421" t="s">
        <v>506</v>
      </c>
      <c r="D191" s="421" t="s">
        <v>506</v>
      </c>
      <c r="E191" s="421" t="s">
        <v>506</v>
      </c>
      <c r="F191" s="421" t="s">
        <v>506</v>
      </c>
      <c r="G191" s="422"/>
      <c r="H191" s="432" t="str">
        <f>IFERROR(VLOOKUP(Tabla1[[#This Row],[Código_Actividad]],[2]PPNE2!C192:D331,2,),"")</f>
        <v/>
      </c>
      <c r="I191" s="424"/>
      <c r="J191" s="425"/>
      <c r="K191" s="433" t="str">
        <f>IFERROR(VLOOKUP(Tabla1[[#This Row],[Descripción]],[2]Detalles!$C$2:$F$520,2,),"")</f>
        <v/>
      </c>
      <c r="L191" s="422"/>
      <c r="M191" s="427" t="str">
        <f>IFERROR(VLOOKUP(Tabla1[[#This Row],[Descripción]],[2]Detalles!$C$2:$F$520,3,),"")</f>
        <v/>
      </c>
      <c r="N191" s="428">
        <f>IFERROR(+Tabla1[[#This Row],[Precio Unitario]]*Tabla1[[#This Row],[Cantidad de Insumos]],)</f>
        <v>0</v>
      </c>
      <c r="O191" s="429" t="str">
        <f>IFERROR(VLOOKUP(Tabla1[[#This Row],[Descripción]],[2]Detalles!$C$2:$F$520,4,),"")</f>
        <v/>
      </c>
      <c r="P191" s="430"/>
      <c r="R191" s="431" t="str">
        <f>IFERROR(VLOOKUP(Tabla1[[#This Row],[Insumos]],[2]Insumos2!$C$5:$D$48,2,),"")</f>
        <v/>
      </c>
    </row>
    <row r="192" spans="2:18" ht="12.75">
      <c r="B192" s="421" t="str">
        <f>IF(Tabla1[[#This Row],[Código_Actividad]]="","",CONCATENATE(Tabla1[[#This Row],[POA]],".",Tabla1[[#This Row],[SRS]],".",Tabla1[[#This Row],[AREA]],".",Tabla1[[#This Row],[TIPO]]))</f>
        <v/>
      </c>
      <c r="C192" s="421" t="s">
        <v>506</v>
      </c>
      <c r="D192" s="421" t="s">
        <v>506</v>
      </c>
      <c r="E192" s="421" t="s">
        <v>506</v>
      </c>
      <c r="F192" s="421" t="s">
        <v>506</v>
      </c>
      <c r="G192" s="422"/>
      <c r="H192" s="432" t="str">
        <f>IFERROR(VLOOKUP(Tabla1[[#This Row],[Código_Actividad]],[2]PPNE2!C193:D332,2,),"")</f>
        <v/>
      </c>
      <c r="I192" s="424"/>
      <c r="J192" s="425"/>
      <c r="K192" s="433" t="str">
        <f>IFERROR(VLOOKUP(Tabla1[[#This Row],[Descripción]],[2]Detalles!$C$2:$F$520,2,),"")</f>
        <v/>
      </c>
      <c r="L192" s="422"/>
      <c r="M192" s="427" t="str">
        <f>IFERROR(VLOOKUP(Tabla1[[#This Row],[Descripción]],[2]Detalles!$C$2:$F$520,3,),"")</f>
        <v/>
      </c>
      <c r="N192" s="428">
        <f>IFERROR(+Tabla1[[#This Row],[Precio Unitario]]*Tabla1[[#This Row],[Cantidad de Insumos]],)</f>
        <v>0</v>
      </c>
      <c r="O192" s="429" t="str">
        <f>IFERROR(VLOOKUP(Tabla1[[#This Row],[Descripción]],[2]Detalles!$C$2:$F$520,4,),"")</f>
        <v/>
      </c>
      <c r="P192" s="430"/>
      <c r="R192" s="431" t="str">
        <f>IFERROR(VLOOKUP(Tabla1[[#This Row],[Insumos]],[2]Insumos2!$C$5:$D$48,2,),"")</f>
        <v/>
      </c>
    </row>
    <row r="193" spans="2:18" ht="12.75">
      <c r="B193" s="421" t="str">
        <f>IF(Tabla1[[#This Row],[Código_Actividad]]="","",CONCATENATE(Tabla1[[#This Row],[POA]],".",Tabla1[[#This Row],[SRS]],".",Tabla1[[#This Row],[AREA]],".",Tabla1[[#This Row],[TIPO]]))</f>
        <v/>
      </c>
      <c r="C193" s="421" t="s">
        <v>506</v>
      </c>
      <c r="D193" s="421" t="s">
        <v>506</v>
      </c>
      <c r="E193" s="421" t="s">
        <v>506</v>
      </c>
      <c r="F193" s="421" t="s">
        <v>506</v>
      </c>
      <c r="G193" s="422"/>
      <c r="H193" s="432" t="str">
        <f>IFERROR(VLOOKUP(Tabla1[[#This Row],[Código_Actividad]],[2]PPNE2!C194:D333,2,),"")</f>
        <v/>
      </c>
      <c r="I193" s="424"/>
      <c r="J193" s="425"/>
      <c r="K193" s="433" t="str">
        <f>IFERROR(VLOOKUP(Tabla1[[#This Row],[Descripción]],[2]Detalles!$C$2:$F$520,2,),"")</f>
        <v/>
      </c>
      <c r="L193" s="422"/>
      <c r="M193" s="427" t="str">
        <f>IFERROR(VLOOKUP(Tabla1[[#This Row],[Descripción]],[2]Detalles!$C$2:$F$520,3,),"")</f>
        <v/>
      </c>
      <c r="N193" s="428">
        <f>IFERROR(+Tabla1[[#This Row],[Precio Unitario]]*Tabla1[[#This Row],[Cantidad de Insumos]],)</f>
        <v>0</v>
      </c>
      <c r="O193" s="429" t="str">
        <f>IFERROR(VLOOKUP(Tabla1[[#This Row],[Descripción]],[2]Detalles!$C$2:$F$520,4,),"")</f>
        <v/>
      </c>
      <c r="P193" s="430"/>
      <c r="R193" s="431" t="str">
        <f>IFERROR(VLOOKUP(Tabla1[[#This Row],[Insumos]],[2]Insumos2!$C$5:$D$48,2,),"")</f>
        <v/>
      </c>
    </row>
    <row r="194" spans="2:18" ht="12.75">
      <c r="B194" s="421" t="str">
        <f>IF(Tabla1[[#This Row],[Código_Actividad]]="","",CONCATENATE(Tabla1[[#This Row],[POA]],".",Tabla1[[#This Row],[SRS]],".",Tabla1[[#This Row],[AREA]],".",Tabla1[[#This Row],[TIPO]]))</f>
        <v/>
      </c>
      <c r="C194" s="421" t="s">
        <v>506</v>
      </c>
      <c r="D194" s="421" t="s">
        <v>506</v>
      </c>
      <c r="E194" s="421" t="s">
        <v>506</v>
      </c>
      <c r="F194" s="421" t="s">
        <v>506</v>
      </c>
      <c r="G194" s="422"/>
      <c r="H194" s="432" t="str">
        <f>IFERROR(VLOOKUP(Tabla1[[#This Row],[Código_Actividad]],[2]PPNE2!C195:D334,2,),"")</f>
        <v/>
      </c>
      <c r="I194" s="424"/>
      <c r="J194" s="425"/>
      <c r="K194" s="433" t="str">
        <f>IFERROR(VLOOKUP(Tabla1[[#This Row],[Descripción]],[2]Detalles!$C$2:$F$520,2,),"")</f>
        <v/>
      </c>
      <c r="L194" s="422"/>
      <c r="M194" s="427" t="str">
        <f>IFERROR(VLOOKUP(Tabla1[[#This Row],[Descripción]],[2]Detalles!$C$2:$F$520,3,),"")</f>
        <v/>
      </c>
      <c r="N194" s="428">
        <f>IFERROR(+Tabla1[[#This Row],[Precio Unitario]]*Tabla1[[#This Row],[Cantidad de Insumos]],)</f>
        <v>0</v>
      </c>
      <c r="O194" s="429" t="str">
        <f>IFERROR(VLOOKUP(Tabla1[[#This Row],[Descripción]],[2]Detalles!$C$2:$F$520,4,),"")</f>
        <v/>
      </c>
      <c r="P194" s="430"/>
      <c r="R194" s="431" t="str">
        <f>IFERROR(VLOOKUP(Tabla1[[#This Row],[Insumos]],[2]Insumos2!$C$5:$D$48,2,),"")</f>
        <v/>
      </c>
    </row>
    <row r="195" spans="2:18" ht="12.75">
      <c r="B195" s="421" t="str">
        <f>IF(Tabla1[[#This Row],[Código_Actividad]]="","",CONCATENATE(Tabla1[[#This Row],[POA]],".",Tabla1[[#This Row],[SRS]],".",Tabla1[[#This Row],[AREA]],".",Tabla1[[#This Row],[TIPO]]))</f>
        <v/>
      </c>
      <c r="C195" s="421" t="s">
        <v>506</v>
      </c>
      <c r="D195" s="421" t="s">
        <v>506</v>
      </c>
      <c r="E195" s="421" t="s">
        <v>506</v>
      </c>
      <c r="F195" s="421" t="s">
        <v>506</v>
      </c>
      <c r="G195" s="422"/>
      <c r="H195" s="432" t="str">
        <f>IFERROR(VLOOKUP(Tabla1[[#This Row],[Código_Actividad]],[2]PPNE2!C196:D335,2,),"")</f>
        <v/>
      </c>
      <c r="I195" s="424"/>
      <c r="J195" s="425"/>
      <c r="K195" s="433" t="str">
        <f>IFERROR(VLOOKUP(Tabla1[[#This Row],[Descripción]],[2]Detalles!$C$2:$F$520,2,),"")</f>
        <v/>
      </c>
      <c r="L195" s="422"/>
      <c r="M195" s="427" t="str">
        <f>IFERROR(VLOOKUP(Tabla1[[#This Row],[Descripción]],[2]Detalles!$C$2:$F$520,3,),"")</f>
        <v/>
      </c>
      <c r="N195" s="428">
        <f>IFERROR(+Tabla1[[#This Row],[Precio Unitario]]*Tabla1[[#This Row],[Cantidad de Insumos]],)</f>
        <v>0</v>
      </c>
      <c r="O195" s="429" t="str">
        <f>IFERROR(VLOOKUP(Tabla1[[#This Row],[Descripción]],[2]Detalles!$C$2:$F$520,4,),"")</f>
        <v/>
      </c>
      <c r="P195" s="430"/>
      <c r="R195" s="431" t="str">
        <f>IFERROR(VLOOKUP(Tabla1[[#This Row],[Insumos]],[2]Insumos2!$C$5:$D$48,2,),"")</f>
        <v/>
      </c>
    </row>
    <row r="196" spans="2:18" ht="12.75">
      <c r="B196" s="421" t="str">
        <f>IF(Tabla1[[#This Row],[Código_Actividad]]="","",CONCATENATE(Tabla1[[#This Row],[POA]],".",Tabla1[[#This Row],[SRS]],".",Tabla1[[#This Row],[AREA]],".",Tabla1[[#This Row],[TIPO]]))</f>
        <v/>
      </c>
      <c r="C196" s="421" t="s">
        <v>506</v>
      </c>
      <c r="D196" s="421" t="s">
        <v>506</v>
      </c>
      <c r="E196" s="421" t="s">
        <v>506</v>
      </c>
      <c r="F196" s="421" t="s">
        <v>506</v>
      </c>
      <c r="G196" s="422"/>
      <c r="H196" s="432" t="str">
        <f>IFERROR(VLOOKUP(Tabla1[[#This Row],[Código_Actividad]],[2]PPNE2!C197:D336,2,),"")</f>
        <v/>
      </c>
      <c r="I196" s="424"/>
      <c r="J196" s="425"/>
      <c r="K196" s="433" t="str">
        <f>IFERROR(VLOOKUP(Tabla1[[#This Row],[Descripción]],[2]Detalles!$C$2:$F$520,2,),"")</f>
        <v/>
      </c>
      <c r="L196" s="422"/>
      <c r="M196" s="427" t="str">
        <f>IFERROR(VLOOKUP(Tabla1[[#This Row],[Descripción]],[2]Detalles!$C$2:$F$520,3,),"")</f>
        <v/>
      </c>
      <c r="N196" s="428">
        <f>IFERROR(+Tabla1[[#This Row],[Precio Unitario]]*Tabla1[[#This Row],[Cantidad de Insumos]],)</f>
        <v>0</v>
      </c>
      <c r="O196" s="429" t="str">
        <f>IFERROR(VLOOKUP(Tabla1[[#This Row],[Descripción]],[2]Detalles!$C$2:$F$520,4,),"")</f>
        <v/>
      </c>
      <c r="P196" s="430"/>
      <c r="R196" s="431" t="str">
        <f>IFERROR(VLOOKUP(Tabla1[[#This Row],[Insumos]],[2]Insumos2!$C$5:$D$48,2,),"")</f>
        <v/>
      </c>
    </row>
    <row r="197" spans="2:18" ht="12.75">
      <c r="B197" s="421" t="str">
        <f>IF(Tabla1[[#This Row],[Código_Actividad]]="","",CONCATENATE(Tabla1[[#This Row],[POA]],".",Tabla1[[#This Row],[SRS]],".",Tabla1[[#This Row],[AREA]],".",Tabla1[[#This Row],[TIPO]]))</f>
        <v/>
      </c>
      <c r="C197" s="421" t="s">
        <v>506</v>
      </c>
      <c r="D197" s="421" t="s">
        <v>506</v>
      </c>
      <c r="E197" s="421" t="s">
        <v>506</v>
      </c>
      <c r="F197" s="421" t="s">
        <v>506</v>
      </c>
      <c r="G197" s="422"/>
      <c r="H197" s="432" t="str">
        <f>IFERROR(VLOOKUP(Tabla1[[#This Row],[Código_Actividad]],[2]PPNE2!C198:D337,2,),"")</f>
        <v/>
      </c>
      <c r="I197" s="424"/>
      <c r="J197" s="425"/>
      <c r="K197" s="433" t="str">
        <f>IFERROR(VLOOKUP(Tabla1[[#This Row],[Descripción]],[2]Detalles!$C$2:$F$520,2,),"")</f>
        <v/>
      </c>
      <c r="L197" s="422"/>
      <c r="M197" s="427" t="str">
        <f>IFERROR(VLOOKUP(Tabla1[[#This Row],[Descripción]],[2]Detalles!$C$2:$F$520,3,),"")</f>
        <v/>
      </c>
      <c r="N197" s="428">
        <f>IFERROR(+Tabla1[[#This Row],[Precio Unitario]]*Tabla1[[#This Row],[Cantidad de Insumos]],)</f>
        <v>0</v>
      </c>
      <c r="O197" s="429" t="str">
        <f>IFERROR(VLOOKUP(Tabla1[[#This Row],[Descripción]],[2]Detalles!$C$2:$F$520,4,),"")</f>
        <v/>
      </c>
      <c r="P197" s="430"/>
      <c r="R197" s="431" t="str">
        <f>IFERROR(VLOOKUP(Tabla1[[#This Row],[Insumos]],[2]Insumos2!$C$5:$D$48,2,),"")</f>
        <v/>
      </c>
    </row>
    <row r="198" spans="2:18" ht="12.75">
      <c r="B198" s="421" t="str">
        <f>IF(Tabla1[[#This Row],[Código_Actividad]]="","",CONCATENATE(Tabla1[[#This Row],[POA]],".",Tabla1[[#This Row],[SRS]],".",Tabla1[[#This Row],[AREA]],".",Tabla1[[#This Row],[TIPO]]))</f>
        <v/>
      </c>
      <c r="C198" s="421" t="s">
        <v>506</v>
      </c>
      <c r="D198" s="421" t="s">
        <v>506</v>
      </c>
      <c r="E198" s="421" t="s">
        <v>506</v>
      </c>
      <c r="F198" s="421" t="s">
        <v>506</v>
      </c>
      <c r="G198" s="422"/>
      <c r="H198" s="432" t="str">
        <f>IFERROR(VLOOKUP(Tabla1[[#This Row],[Código_Actividad]],[2]PPNE2!C199:D338,2,),"")</f>
        <v/>
      </c>
      <c r="I198" s="424"/>
      <c r="J198" s="425"/>
      <c r="K198" s="433" t="str">
        <f>IFERROR(VLOOKUP(Tabla1[[#This Row],[Descripción]],[2]Detalles!$C$2:$F$520,2,),"")</f>
        <v/>
      </c>
      <c r="L198" s="422"/>
      <c r="M198" s="427" t="str">
        <f>IFERROR(VLOOKUP(Tabla1[[#This Row],[Descripción]],[2]Detalles!$C$2:$F$520,3,),"")</f>
        <v/>
      </c>
      <c r="N198" s="428">
        <f>IFERROR(+Tabla1[[#This Row],[Precio Unitario]]*Tabla1[[#This Row],[Cantidad de Insumos]],)</f>
        <v>0</v>
      </c>
      <c r="O198" s="429" t="str">
        <f>IFERROR(VLOOKUP(Tabla1[[#This Row],[Descripción]],[2]Detalles!$C$2:$F$520,4,),"")</f>
        <v/>
      </c>
      <c r="P198" s="430"/>
      <c r="R198" s="431" t="str">
        <f>IFERROR(VLOOKUP(Tabla1[[#This Row],[Insumos]],[2]Insumos2!$C$5:$D$48,2,),"")</f>
        <v/>
      </c>
    </row>
    <row r="199" spans="2:18" ht="12.75">
      <c r="B199" s="421" t="str">
        <f>IF(Tabla1[[#This Row],[Código_Actividad]]="","",CONCATENATE(Tabla1[[#This Row],[POA]],".",Tabla1[[#This Row],[SRS]],".",Tabla1[[#This Row],[AREA]],".",Tabla1[[#This Row],[TIPO]]))</f>
        <v/>
      </c>
      <c r="C199" s="421" t="s">
        <v>506</v>
      </c>
      <c r="D199" s="421" t="s">
        <v>506</v>
      </c>
      <c r="E199" s="421" t="s">
        <v>506</v>
      </c>
      <c r="F199" s="421" t="s">
        <v>506</v>
      </c>
      <c r="G199" s="422"/>
      <c r="H199" s="432" t="str">
        <f>IFERROR(VLOOKUP(Tabla1[[#This Row],[Código_Actividad]],[2]PPNE2!C200:D339,2,),"")</f>
        <v/>
      </c>
      <c r="I199" s="424"/>
      <c r="J199" s="425"/>
      <c r="K199" s="433" t="str">
        <f>IFERROR(VLOOKUP(Tabla1[[#This Row],[Descripción]],[2]Detalles!$C$2:$F$520,2,),"")</f>
        <v/>
      </c>
      <c r="L199" s="422"/>
      <c r="M199" s="427" t="str">
        <f>IFERROR(VLOOKUP(Tabla1[[#This Row],[Descripción]],[2]Detalles!$C$2:$F$520,3,),"")</f>
        <v/>
      </c>
      <c r="N199" s="428">
        <f>IFERROR(+Tabla1[[#This Row],[Precio Unitario]]*Tabla1[[#This Row],[Cantidad de Insumos]],)</f>
        <v>0</v>
      </c>
      <c r="O199" s="429" t="str">
        <f>IFERROR(VLOOKUP(Tabla1[[#This Row],[Descripción]],[2]Detalles!$C$2:$F$520,4,),"")</f>
        <v/>
      </c>
      <c r="P199" s="430"/>
      <c r="R199" s="431" t="str">
        <f>IFERROR(VLOOKUP(Tabla1[[#This Row],[Insumos]],[2]Insumos2!$C$5:$D$48,2,),"")</f>
        <v/>
      </c>
    </row>
    <row r="200" spans="2:18" ht="12.75">
      <c r="B200" s="421" t="str">
        <f>IF(Tabla1[[#This Row],[Código_Actividad]]="","",CONCATENATE(Tabla1[[#This Row],[POA]],".",Tabla1[[#This Row],[SRS]],".",Tabla1[[#This Row],[AREA]],".",Tabla1[[#This Row],[TIPO]]))</f>
        <v/>
      </c>
      <c r="C200" s="421" t="s">
        <v>506</v>
      </c>
      <c r="D200" s="421" t="s">
        <v>506</v>
      </c>
      <c r="E200" s="421" t="s">
        <v>506</v>
      </c>
      <c r="F200" s="421" t="s">
        <v>506</v>
      </c>
      <c r="G200" s="422"/>
      <c r="H200" s="432" t="str">
        <f>IFERROR(VLOOKUP(Tabla1[[#This Row],[Código_Actividad]],[2]PPNE2!C201:D340,2,),"")</f>
        <v/>
      </c>
      <c r="I200" s="424"/>
      <c r="J200" s="425"/>
      <c r="K200" s="433" t="str">
        <f>IFERROR(VLOOKUP(Tabla1[[#This Row],[Descripción]],[2]Detalles!$C$2:$F$520,2,),"")</f>
        <v/>
      </c>
      <c r="L200" s="422"/>
      <c r="M200" s="427" t="str">
        <f>IFERROR(VLOOKUP(Tabla1[[#This Row],[Descripción]],[2]Detalles!$C$2:$F$520,3,),"")</f>
        <v/>
      </c>
      <c r="N200" s="428">
        <f>IFERROR(+Tabla1[[#This Row],[Precio Unitario]]*Tabla1[[#This Row],[Cantidad de Insumos]],)</f>
        <v>0</v>
      </c>
      <c r="O200" s="429" t="str">
        <f>IFERROR(VLOOKUP(Tabla1[[#This Row],[Descripción]],[2]Detalles!$C$2:$F$520,4,),"")</f>
        <v/>
      </c>
      <c r="P200" s="430"/>
      <c r="R200" s="431" t="str">
        <f>IFERROR(VLOOKUP(Tabla1[[#This Row],[Insumos]],[2]Insumos2!$C$5:$D$48,2,),"")</f>
        <v/>
      </c>
    </row>
    <row r="201" spans="2:18" ht="12.75">
      <c r="B201" s="421" t="str">
        <f>IF(Tabla1[[#This Row],[Código_Actividad]]="","",CONCATENATE(Tabla1[[#This Row],[POA]],".",Tabla1[[#This Row],[SRS]],".",Tabla1[[#This Row],[AREA]],".",Tabla1[[#This Row],[TIPO]]))</f>
        <v/>
      </c>
      <c r="C201" s="421" t="s">
        <v>506</v>
      </c>
      <c r="D201" s="421" t="s">
        <v>506</v>
      </c>
      <c r="E201" s="421" t="s">
        <v>506</v>
      </c>
      <c r="F201" s="421" t="s">
        <v>506</v>
      </c>
      <c r="G201" s="422"/>
      <c r="H201" s="432" t="str">
        <f>IFERROR(VLOOKUP(Tabla1[[#This Row],[Código_Actividad]],[2]PPNE2!C202:D341,2,),"")</f>
        <v/>
      </c>
      <c r="I201" s="424"/>
      <c r="J201" s="425"/>
      <c r="K201" s="433" t="str">
        <f>IFERROR(VLOOKUP(Tabla1[[#This Row],[Descripción]],[2]Detalles!$C$2:$F$520,2,),"")</f>
        <v/>
      </c>
      <c r="L201" s="422"/>
      <c r="M201" s="427" t="str">
        <f>IFERROR(VLOOKUP(Tabla1[[#This Row],[Descripción]],[2]Detalles!$C$2:$F$520,3,),"")</f>
        <v/>
      </c>
      <c r="N201" s="428">
        <f>IFERROR(+Tabla1[[#This Row],[Precio Unitario]]*Tabla1[[#This Row],[Cantidad de Insumos]],)</f>
        <v>0</v>
      </c>
      <c r="O201" s="429" t="str">
        <f>IFERROR(VLOOKUP(Tabla1[[#This Row],[Descripción]],[2]Detalles!$C$2:$F$520,4,),"")</f>
        <v/>
      </c>
      <c r="P201" s="430"/>
      <c r="R201" s="431" t="str">
        <f>IFERROR(VLOOKUP(Tabla1[[#This Row],[Insumos]],[2]Insumos2!$C$5:$D$48,2,),"")</f>
        <v/>
      </c>
    </row>
    <row r="202" spans="2:18" ht="12.75">
      <c r="B202" s="421" t="str">
        <f>IF(Tabla1[[#This Row],[Código_Actividad]]="","",CONCATENATE(Tabla1[[#This Row],[POA]],".",Tabla1[[#This Row],[SRS]],".",Tabla1[[#This Row],[AREA]],".",Tabla1[[#This Row],[TIPO]]))</f>
        <v/>
      </c>
      <c r="C202" s="421" t="s">
        <v>506</v>
      </c>
      <c r="D202" s="421" t="s">
        <v>506</v>
      </c>
      <c r="E202" s="421" t="s">
        <v>506</v>
      </c>
      <c r="F202" s="421" t="s">
        <v>506</v>
      </c>
      <c r="G202" s="422"/>
      <c r="H202" s="432" t="str">
        <f>IFERROR(VLOOKUP(Tabla1[[#This Row],[Código_Actividad]],[2]PPNE2!C203:D342,2,),"")</f>
        <v/>
      </c>
      <c r="I202" s="424"/>
      <c r="J202" s="425"/>
      <c r="K202" s="433" t="str">
        <f>IFERROR(VLOOKUP(Tabla1[[#This Row],[Descripción]],[2]Detalles!$C$2:$F$520,2,),"")</f>
        <v/>
      </c>
      <c r="L202" s="422"/>
      <c r="M202" s="427" t="str">
        <f>IFERROR(VLOOKUP(Tabla1[[#This Row],[Descripción]],[2]Detalles!$C$2:$F$520,3,),"")</f>
        <v/>
      </c>
      <c r="N202" s="428">
        <f>IFERROR(+Tabla1[[#This Row],[Precio Unitario]]*Tabla1[[#This Row],[Cantidad de Insumos]],)</f>
        <v>0</v>
      </c>
      <c r="O202" s="429" t="str">
        <f>IFERROR(VLOOKUP(Tabla1[[#This Row],[Descripción]],[2]Detalles!$C$2:$F$520,4,),"")</f>
        <v/>
      </c>
      <c r="P202" s="430"/>
      <c r="R202" s="431" t="str">
        <f>IFERROR(VLOOKUP(Tabla1[[#This Row],[Insumos]],[2]Insumos2!$C$5:$D$48,2,),"")</f>
        <v/>
      </c>
    </row>
    <row r="203" spans="2:18" ht="12.75">
      <c r="B203" s="421" t="str">
        <f>IF(Tabla1[[#This Row],[Código_Actividad]]="","",CONCATENATE(Tabla1[[#This Row],[POA]],".",Tabla1[[#This Row],[SRS]],".",Tabla1[[#This Row],[AREA]],".",Tabla1[[#This Row],[TIPO]]))</f>
        <v/>
      </c>
      <c r="C203" s="421" t="s">
        <v>506</v>
      </c>
      <c r="D203" s="421" t="s">
        <v>506</v>
      </c>
      <c r="E203" s="421" t="s">
        <v>506</v>
      </c>
      <c r="F203" s="421" t="s">
        <v>506</v>
      </c>
      <c r="G203" s="422"/>
      <c r="H203" s="432" t="str">
        <f>IFERROR(VLOOKUP(Tabla1[[#This Row],[Código_Actividad]],[2]PPNE2!C204:D343,2,),"")</f>
        <v/>
      </c>
      <c r="I203" s="424"/>
      <c r="J203" s="425"/>
      <c r="K203" s="433" t="str">
        <f>IFERROR(VLOOKUP(Tabla1[[#This Row],[Descripción]],[2]Detalles!$C$2:$F$520,2,),"")</f>
        <v/>
      </c>
      <c r="L203" s="422"/>
      <c r="M203" s="427" t="str">
        <f>IFERROR(VLOOKUP(Tabla1[[#This Row],[Descripción]],[2]Detalles!$C$2:$F$520,3,),"")</f>
        <v/>
      </c>
      <c r="N203" s="428">
        <f>IFERROR(+Tabla1[[#This Row],[Precio Unitario]]*Tabla1[[#This Row],[Cantidad de Insumos]],)</f>
        <v>0</v>
      </c>
      <c r="O203" s="429" t="str">
        <f>IFERROR(VLOOKUP(Tabla1[[#This Row],[Descripción]],[2]Detalles!$C$2:$F$520,4,),"")</f>
        <v/>
      </c>
      <c r="P203" s="430"/>
      <c r="R203" s="431" t="str">
        <f>IFERROR(VLOOKUP(Tabla1[[#This Row],[Insumos]],[2]Insumos2!$C$5:$D$48,2,),"")</f>
        <v/>
      </c>
    </row>
    <row r="204" spans="2:18" ht="12.75">
      <c r="B204" s="421" t="str">
        <f>IF(Tabla1[[#This Row],[Código_Actividad]]="","",CONCATENATE(Tabla1[[#This Row],[POA]],".",Tabla1[[#This Row],[SRS]],".",Tabla1[[#This Row],[AREA]],".",Tabla1[[#This Row],[TIPO]]))</f>
        <v/>
      </c>
      <c r="C204" s="421" t="s">
        <v>506</v>
      </c>
      <c r="D204" s="421" t="s">
        <v>506</v>
      </c>
      <c r="E204" s="421" t="s">
        <v>506</v>
      </c>
      <c r="F204" s="421" t="s">
        <v>506</v>
      </c>
      <c r="G204" s="422"/>
      <c r="H204" s="432" t="str">
        <f>IFERROR(VLOOKUP(Tabla1[[#This Row],[Código_Actividad]],[2]PPNE2!C205:D344,2,),"")</f>
        <v/>
      </c>
      <c r="I204" s="424"/>
      <c r="J204" s="425"/>
      <c r="K204" s="433" t="str">
        <f>IFERROR(VLOOKUP(Tabla1[[#This Row],[Descripción]],[2]Detalles!$C$2:$F$520,2,),"")</f>
        <v/>
      </c>
      <c r="L204" s="422"/>
      <c r="M204" s="427" t="str">
        <f>IFERROR(VLOOKUP(Tabla1[[#This Row],[Descripción]],[2]Detalles!$C$2:$F$520,3,),"")</f>
        <v/>
      </c>
      <c r="N204" s="428">
        <f>IFERROR(+Tabla1[[#This Row],[Precio Unitario]]*Tabla1[[#This Row],[Cantidad de Insumos]],)</f>
        <v>0</v>
      </c>
      <c r="O204" s="429" t="str">
        <f>IFERROR(VLOOKUP(Tabla1[[#This Row],[Descripción]],[2]Detalles!$C$2:$F$520,4,),"")</f>
        <v/>
      </c>
      <c r="P204" s="430"/>
      <c r="R204" s="431" t="str">
        <f>IFERROR(VLOOKUP(Tabla1[[#This Row],[Insumos]],[2]Insumos2!$C$5:$D$48,2,),"")</f>
        <v/>
      </c>
    </row>
    <row r="205" spans="2:18" ht="12.75">
      <c r="B205" s="421" t="str">
        <f>IF(Tabla1[[#This Row],[Código_Actividad]]="","",CONCATENATE(Tabla1[[#This Row],[POA]],".",Tabla1[[#This Row],[SRS]],".",Tabla1[[#This Row],[AREA]],".",Tabla1[[#This Row],[TIPO]]))</f>
        <v/>
      </c>
      <c r="C205" s="421" t="s">
        <v>506</v>
      </c>
      <c r="D205" s="421" t="s">
        <v>506</v>
      </c>
      <c r="E205" s="421" t="s">
        <v>506</v>
      </c>
      <c r="F205" s="421" t="s">
        <v>506</v>
      </c>
      <c r="G205" s="422"/>
      <c r="H205" s="432" t="str">
        <f>IFERROR(VLOOKUP(Tabla1[[#This Row],[Código_Actividad]],[2]PPNE2!C206:D345,2,),"")</f>
        <v/>
      </c>
      <c r="I205" s="424"/>
      <c r="J205" s="425"/>
      <c r="K205" s="433" t="str">
        <f>IFERROR(VLOOKUP(Tabla1[[#This Row],[Descripción]],[2]Detalles!$C$2:$F$520,2,),"")</f>
        <v/>
      </c>
      <c r="L205" s="422"/>
      <c r="M205" s="427" t="str">
        <f>IFERROR(VLOOKUP(Tabla1[[#This Row],[Descripción]],[2]Detalles!$C$2:$F$520,3,),"")</f>
        <v/>
      </c>
      <c r="N205" s="428">
        <f>IFERROR(+Tabla1[[#This Row],[Precio Unitario]]*Tabla1[[#This Row],[Cantidad de Insumos]],)</f>
        <v>0</v>
      </c>
      <c r="O205" s="429" t="str">
        <f>IFERROR(VLOOKUP(Tabla1[[#This Row],[Descripción]],[2]Detalles!$C$2:$F$520,4,),"")</f>
        <v/>
      </c>
      <c r="P205" s="430"/>
      <c r="R205" s="431" t="str">
        <f>IFERROR(VLOOKUP(Tabla1[[#This Row],[Insumos]],[2]Insumos2!$C$5:$D$48,2,),"")</f>
        <v/>
      </c>
    </row>
    <row r="206" spans="2:18" ht="12.75">
      <c r="B206" s="421" t="str">
        <f>IF(Tabla1[[#This Row],[Código_Actividad]]="","",CONCATENATE(Tabla1[[#This Row],[POA]],".",Tabla1[[#This Row],[SRS]],".",Tabla1[[#This Row],[AREA]],".",Tabla1[[#This Row],[TIPO]]))</f>
        <v/>
      </c>
      <c r="C206" s="421" t="s">
        <v>506</v>
      </c>
      <c r="D206" s="421" t="s">
        <v>506</v>
      </c>
      <c r="E206" s="421" t="s">
        <v>506</v>
      </c>
      <c r="F206" s="421" t="s">
        <v>506</v>
      </c>
      <c r="G206" s="422"/>
      <c r="H206" s="432" t="str">
        <f>IFERROR(VLOOKUP(Tabla1[[#This Row],[Código_Actividad]],[2]PPNE2!C207:D346,2,),"")</f>
        <v/>
      </c>
      <c r="I206" s="424"/>
      <c r="J206" s="425"/>
      <c r="K206" s="433" t="str">
        <f>IFERROR(VLOOKUP(Tabla1[[#This Row],[Descripción]],[2]Detalles!$C$2:$F$520,2,),"")</f>
        <v/>
      </c>
      <c r="L206" s="422"/>
      <c r="M206" s="427" t="str">
        <f>IFERROR(VLOOKUP(Tabla1[[#This Row],[Descripción]],[2]Detalles!$C$2:$F$520,3,),"")</f>
        <v/>
      </c>
      <c r="N206" s="428">
        <f>IFERROR(+Tabla1[[#This Row],[Precio Unitario]]*Tabla1[[#This Row],[Cantidad de Insumos]],)</f>
        <v>0</v>
      </c>
      <c r="O206" s="429" t="str">
        <f>IFERROR(VLOOKUP(Tabla1[[#This Row],[Descripción]],[2]Detalles!$C$2:$F$520,4,),"")</f>
        <v/>
      </c>
      <c r="P206" s="430"/>
      <c r="R206" s="431" t="str">
        <f>IFERROR(VLOOKUP(Tabla1[[#This Row],[Insumos]],[2]Insumos2!$C$5:$D$48,2,),"")</f>
        <v/>
      </c>
    </row>
    <row r="207" spans="2:18" ht="12.75">
      <c r="B207" s="421" t="str">
        <f>IF(Tabla1[[#This Row],[Código_Actividad]]="","",CONCATENATE(Tabla1[[#This Row],[POA]],".",Tabla1[[#This Row],[SRS]],".",Tabla1[[#This Row],[AREA]],".",Tabla1[[#This Row],[TIPO]]))</f>
        <v/>
      </c>
      <c r="C207" s="421" t="s">
        <v>506</v>
      </c>
      <c r="D207" s="421" t="s">
        <v>506</v>
      </c>
      <c r="E207" s="421" t="s">
        <v>506</v>
      </c>
      <c r="F207" s="421" t="s">
        <v>506</v>
      </c>
      <c r="G207" s="422"/>
      <c r="H207" s="432" t="str">
        <f>IFERROR(VLOOKUP(Tabla1[[#This Row],[Código_Actividad]],[2]PPNE2!C208:D347,2,),"")</f>
        <v/>
      </c>
      <c r="I207" s="424"/>
      <c r="J207" s="425"/>
      <c r="K207" s="433" t="str">
        <f>IFERROR(VLOOKUP(Tabla1[[#This Row],[Descripción]],[2]Detalles!$C$2:$F$520,2,),"")</f>
        <v/>
      </c>
      <c r="L207" s="422"/>
      <c r="M207" s="427" t="str">
        <f>IFERROR(VLOOKUP(Tabla1[[#This Row],[Descripción]],[2]Detalles!$C$2:$F$520,3,),"")</f>
        <v/>
      </c>
      <c r="N207" s="428">
        <f>IFERROR(+Tabla1[[#This Row],[Precio Unitario]]*Tabla1[[#This Row],[Cantidad de Insumos]],)</f>
        <v>0</v>
      </c>
      <c r="O207" s="429" t="str">
        <f>IFERROR(VLOOKUP(Tabla1[[#This Row],[Descripción]],[2]Detalles!$C$2:$F$520,4,),"")</f>
        <v/>
      </c>
      <c r="P207" s="430"/>
      <c r="R207" s="431" t="str">
        <f>IFERROR(VLOOKUP(Tabla1[[#This Row],[Insumos]],[2]Insumos2!$C$5:$D$48,2,),"")</f>
        <v/>
      </c>
    </row>
    <row r="208" spans="2:18" ht="12.75">
      <c r="B208" s="421" t="str">
        <f>IF(Tabla1[[#This Row],[Código_Actividad]]="","",CONCATENATE(Tabla1[[#This Row],[POA]],".",Tabla1[[#This Row],[SRS]],".",Tabla1[[#This Row],[AREA]],".",Tabla1[[#This Row],[TIPO]]))</f>
        <v/>
      </c>
      <c r="C208" s="421" t="s">
        <v>506</v>
      </c>
      <c r="D208" s="421" t="s">
        <v>506</v>
      </c>
      <c r="E208" s="421" t="s">
        <v>506</v>
      </c>
      <c r="F208" s="421" t="s">
        <v>506</v>
      </c>
      <c r="G208" s="422"/>
      <c r="H208" s="432" t="str">
        <f>IFERROR(VLOOKUP(Tabla1[[#This Row],[Código_Actividad]],[2]PPNE2!C209:D348,2,),"")</f>
        <v/>
      </c>
      <c r="I208" s="424"/>
      <c r="J208" s="425"/>
      <c r="K208" s="433" t="str">
        <f>IFERROR(VLOOKUP(Tabla1[[#This Row],[Descripción]],[2]Detalles!$C$2:$F$520,2,),"")</f>
        <v/>
      </c>
      <c r="L208" s="422"/>
      <c r="M208" s="427" t="str">
        <f>IFERROR(VLOOKUP(Tabla1[[#This Row],[Descripción]],[2]Detalles!$C$2:$F$520,3,),"")</f>
        <v/>
      </c>
      <c r="N208" s="428">
        <f>IFERROR(+Tabla1[[#This Row],[Precio Unitario]]*Tabla1[[#This Row],[Cantidad de Insumos]],)</f>
        <v>0</v>
      </c>
      <c r="O208" s="429" t="str">
        <f>IFERROR(VLOOKUP(Tabla1[[#This Row],[Descripción]],[2]Detalles!$C$2:$F$520,4,),"")</f>
        <v/>
      </c>
      <c r="P208" s="430"/>
      <c r="R208" s="431" t="str">
        <f>IFERROR(VLOOKUP(Tabla1[[#This Row],[Insumos]],[2]Insumos2!$C$5:$D$48,2,),"")</f>
        <v/>
      </c>
    </row>
    <row r="209" spans="2:18" ht="12.75">
      <c r="B209" s="421" t="str">
        <f>IF(Tabla1[[#This Row],[Código_Actividad]]="","",CONCATENATE(Tabla1[[#This Row],[POA]],".",Tabla1[[#This Row],[SRS]],".",Tabla1[[#This Row],[AREA]],".",Tabla1[[#This Row],[TIPO]]))</f>
        <v/>
      </c>
      <c r="C209" s="421" t="s">
        <v>506</v>
      </c>
      <c r="D209" s="421" t="s">
        <v>506</v>
      </c>
      <c r="E209" s="421" t="s">
        <v>506</v>
      </c>
      <c r="F209" s="421" t="s">
        <v>506</v>
      </c>
      <c r="G209" s="422"/>
      <c r="H209" s="432" t="str">
        <f>IFERROR(VLOOKUP(Tabla1[[#This Row],[Código_Actividad]],[2]PPNE2!C210:D349,2,),"")</f>
        <v/>
      </c>
      <c r="I209" s="424"/>
      <c r="J209" s="425"/>
      <c r="K209" s="433" t="str">
        <f>IFERROR(VLOOKUP(Tabla1[[#This Row],[Descripción]],[2]Detalles!$C$2:$F$520,2,),"")</f>
        <v/>
      </c>
      <c r="L209" s="422"/>
      <c r="M209" s="427" t="str">
        <f>IFERROR(VLOOKUP(Tabla1[[#This Row],[Descripción]],[2]Detalles!$C$2:$F$520,3,),"")</f>
        <v/>
      </c>
      <c r="N209" s="428">
        <f>IFERROR(+Tabla1[[#This Row],[Precio Unitario]]*Tabla1[[#This Row],[Cantidad de Insumos]],)</f>
        <v>0</v>
      </c>
      <c r="O209" s="429" t="str">
        <f>IFERROR(VLOOKUP(Tabla1[[#This Row],[Descripción]],[2]Detalles!$C$2:$F$520,4,),"")</f>
        <v/>
      </c>
      <c r="P209" s="430"/>
      <c r="R209" s="431" t="str">
        <f>IFERROR(VLOOKUP(Tabla1[[#This Row],[Insumos]],[2]Insumos2!$C$5:$D$48,2,),"")</f>
        <v/>
      </c>
    </row>
    <row r="210" spans="2:18" ht="12.75">
      <c r="B210" s="421" t="str">
        <f>IF(Tabla1[[#This Row],[Código_Actividad]]="","",CONCATENATE(Tabla1[[#This Row],[POA]],".",Tabla1[[#This Row],[SRS]],".",Tabla1[[#This Row],[AREA]],".",Tabla1[[#This Row],[TIPO]]))</f>
        <v/>
      </c>
      <c r="C210" s="421" t="s">
        <v>506</v>
      </c>
      <c r="D210" s="421" t="s">
        <v>506</v>
      </c>
      <c r="E210" s="421" t="s">
        <v>506</v>
      </c>
      <c r="F210" s="421" t="s">
        <v>506</v>
      </c>
      <c r="G210" s="422"/>
      <c r="H210" s="432" t="str">
        <f>IFERROR(VLOOKUP(Tabla1[[#This Row],[Código_Actividad]],[2]PPNE2!C211:D350,2,),"")</f>
        <v/>
      </c>
      <c r="I210" s="424"/>
      <c r="J210" s="425"/>
      <c r="K210" s="433" t="str">
        <f>IFERROR(VLOOKUP(Tabla1[[#This Row],[Descripción]],[2]Detalles!$C$2:$F$520,2,),"")</f>
        <v/>
      </c>
      <c r="L210" s="422"/>
      <c r="M210" s="427" t="str">
        <f>IFERROR(VLOOKUP(Tabla1[[#This Row],[Descripción]],[2]Detalles!$C$2:$F$520,3,),"")</f>
        <v/>
      </c>
      <c r="N210" s="428">
        <f>IFERROR(+Tabla1[[#This Row],[Precio Unitario]]*Tabla1[[#This Row],[Cantidad de Insumos]],)</f>
        <v>0</v>
      </c>
      <c r="O210" s="429" t="str">
        <f>IFERROR(VLOOKUP(Tabla1[[#This Row],[Descripción]],[2]Detalles!$C$2:$F$520,4,),"")</f>
        <v/>
      </c>
      <c r="P210" s="430"/>
      <c r="R210" s="431" t="str">
        <f>IFERROR(VLOOKUP(Tabla1[[#This Row],[Insumos]],[2]Insumos2!$C$5:$D$48,2,),"")</f>
        <v/>
      </c>
    </row>
    <row r="211" spans="2:18" ht="12.75">
      <c r="B211" s="421" t="str">
        <f>IF(Tabla1[[#This Row],[Código_Actividad]]="","",CONCATENATE(Tabla1[[#This Row],[POA]],".",Tabla1[[#This Row],[SRS]],".",Tabla1[[#This Row],[AREA]],".",Tabla1[[#This Row],[TIPO]]))</f>
        <v/>
      </c>
      <c r="C211" s="421" t="s">
        <v>506</v>
      </c>
      <c r="D211" s="421" t="s">
        <v>506</v>
      </c>
      <c r="E211" s="421" t="s">
        <v>506</v>
      </c>
      <c r="F211" s="421" t="s">
        <v>506</v>
      </c>
      <c r="G211" s="422"/>
      <c r="H211" s="432" t="str">
        <f>IFERROR(VLOOKUP(Tabla1[[#This Row],[Código_Actividad]],[2]PPNE2!C212:D351,2,),"")</f>
        <v/>
      </c>
      <c r="I211" s="424"/>
      <c r="J211" s="425"/>
      <c r="K211" s="433" t="str">
        <f>IFERROR(VLOOKUP(Tabla1[[#This Row],[Descripción]],[2]Detalles!$C$2:$F$520,2,),"")</f>
        <v/>
      </c>
      <c r="L211" s="422"/>
      <c r="M211" s="427" t="str">
        <f>IFERROR(VLOOKUP(Tabla1[[#This Row],[Descripción]],[2]Detalles!$C$2:$F$520,3,),"")</f>
        <v/>
      </c>
      <c r="N211" s="428">
        <f>IFERROR(+Tabla1[[#This Row],[Precio Unitario]]*Tabla1[[#This Row],[Cantidad de Insumos]],)</f>
        <v>0</v>
      </c>
      <c r="O211" s="429" t="str">
        <f>IFERROR(VLOOKUP(Tabla1[[#This Row],[Descripción]],[2]Detalles!$C$2:$F$520,4,),"")</f>
        <v/>
      </c>
      <c r="P211" s="430"/>
      <c r="R211" s="431" t="str">
        <f>IFERROR(VLOOKUP(Tabla1[[#This Row],[Insumos]],[2]Insumos2!$C$5:$D$48,2,),"")</f>
        <v/>
      </c>
    </row>
    <row r="212" spans="2:18" ht="12.75">
      <c r="B212" s="421" t="str">
        <f>IF(Tabla1[[#This Row],[Código_Actividad]]="","",CONCATENATE(Tabla1[[#This Row],[POA]],".",Tabla1[[#This Row],[SRS]],".",Tabla1[[#This Row],[AREA]],".",Tabla1[[#This Row],[TIPO]]))</f>
        <v/>
      </c>
      <c r="C212" s="421" t="s">
        <v>506</v>
      </c>
      <c r="D212" s="421" t="s">
        <v>506</v>
      </c>
      <c r="E212" s="421" t="s">
        <v>506</v>
      </c>
      <c r="F212" s="421" t="s">
        <v>506</v>
      </c>
      <c r="G212" s="422"/>
      <c r="H212" s="432" t="str">
        <f>IFERROR(VLOOKUP(Tabla1[[#This Row],[Código_Actividad]],[2]PPNE2!C213:D352,2,),"")</f>
        <v/>
      </c>
      <c r="I212" s="424"/>
      <c r="J212" s="425"/>
      <c r="K212" s="433" t="str">
        <f>IFERROR(VLOOKUP(Tabla1[[#This Row],[Descripción]],[2]Detalles!$C$2:$F$520,2,),"")</f>
        <v/>
      </c>
      <c r="L212" s="422"/>
      <c r="M212" s="427" t="str">
        <f>IFERROR(VLOOKUP(Tabla1[[#This Row],[Descripción]],[2]Detalles!$C$2:$F$520,3,),"")</f>
        <v/>
      </c>
      <c r="N212" s="428">
        <f>IFERROR(+Tabla1[[#This Row],[Precio Unitario]]*Tabla1[[#This Row],[Cantidad de Insumos]],)</f>
        <v>0</v>
      </c>
      <c r="O212" s="429" t="str">
        <f>IFERROR(VLOOKUP(Tabla1[[#This Row],[Descripción]],[2]Detalles!$C$2:$F$520,4,),"")</f>
        <v/>
      </c>
      <c r="P212" s="430"/>
      <c r="R212" s="431" t="str">
        <f>IFERROR(VLOOKUP(Tabla1[[#This Row],[Insumos]],[2]Insumos2!$C$5:$D$48,2,),"")</f>
        <v/>
      </c>
    </row>
    <row r="213" spans="2:18" ht="12.75">
      <c r="B213" s="421" t="str">
        <f>IF(Tabla1[[#This Row],[Código_Actividad]]="","",CONCATENATE(Tabla1[[#This Row],[POA]],".",Tabla1[[#This Row],[SRS]],".",Tabla1[[#This Row],[AREA]],".",Tabla1[[#This Row],[TIPO]]))</f>
        <v/>
      </c>
      <c r="C213" s="421" t="s">
        <v>506</v>
      </c>
      <c r="D213" s="421" t="s">
        <v>506</v>
      </c>
      <c r="E213" s="421" t="s">
        <v>506</v>
      </c>
      <c r="F213" s="421" t="s">
        <v>506</v>
      </c>
      <c r="G213" s="422"/>
      <c r="H213" s="432" t="str">
        <f>IFERROR(VLOOKUP(Tabla1[[#This Row],[Código_Actividad]],[2]PPNE2!C214:D353,2,),"")</f>
        <v/>
      </c>
      <c r="I213" s="424"/>
      <c r="J213" s="425"/>
      <c r="K213" s="433" t="str">
        <f>IFERROR(VLOOKUP(Tabla1[[#This Row],[Descripción]],[2]Detalles!$C$2:$F$520,2,),"")</f>
        <v/>
      </c>
      <c r="L213" s="422"/>
      <c r="M213" s="427" t="str">
        <f>IFERROR(VLOOKUP(Tabla1[[#This Row],[Descripción]],[2]Detalles!$C$2:$F$520,3,),"")</f>
        <v/>
      </c>
      <c r="N213" s="428">
        <f>IFERROR(+Tabla1[[#This Row],[Precio Unitario]]*Tabla1[[#This Row],[Cantidad de Insumos]],)</f>
        <v>0</v>
      </c>
      <c r="O213" s="429" t="str">
        <f>IFERROR(VLOOKUP(Tabla1[[#This Row],[Descripción]],[2]Detalles!$C$2:$F$520,4,),"")</f>
        <v/>
      </c>
      <c r="P213" s="430"/>
      <c r="R213" s="431" t="str">
        <f>IFERROR(VLOOKUP(Tabla1[[#This Row],[Insumos]],[2]Insumos2!$C$5:$D$48,2,),"")</f>
        <v/>
      </c>
    </row>
    <row r="214" spans="2:18" ht="12.75">
      <c r="B214" s="421" t="str">
        <f>IF(Tabla1[[#This Row],[Código_Actividad]]="","",CONCATENATE(Tabla1[[#This Row],[POA]],".",Tabla1[[#This Row],[SRS]],".",Tabla1[[#This Row],[AREA]],".",Tabla1[[#This Row],[TIPO]]))</f>
        <v/>
      </c>
      <c r="C214" s="421" t="s">
        <v>506</v>
      </c>
      <c r="D214" s="421" t="s">
        <v>506</v>
      </c>
      <c r="E214" s="421" t="s">
        <v>506</v>
      </c>
      <c r="F214" s="421" t="s">
        <v>506</v>
      </c>
      <c r="G214" s="422"/>
      <c r="H214" s="432" t="str">
        <f>IFERROR(VLOOKUP(Tabla1[[#This Row],[Código_Actividad]],[2]PPNE2!C215:D354,2,),"")</f>
        <v/>
      </c>
      <c r="I214" s="424"/>
      <c r="J214" s="425"/>
      <c r="K214" s="433" t="str">
        <f>IFERROR(VLOOKUP(Tabla1[[#This Row],[Descripción]],[2]Detalles!$C$2:$F$520,2,),"")</f>
        <v/>
      </c>
      <c r="L214" s="422"/>
      <c r="M214" s="427" t="str">
        <f>IFERROR(VLOOKUP(Tabla1[[#This Row],[Descripción]],[2]Detalles!$C$2:$F$520,3,),"")</f>
        <v/>
      </c>
      <c r="N214" s="428">
        <f>IFERROR(+Tabla1[[#This Row],[Precio Unitario]]*Tabla1[[#This Row],[Cantidad de Insumos]],)</f>
        <v>0</v>
      </c>
      <c r="O214" s="429" t="str">
        <f>IFERROR(VLOOKUP(Tabla1[[#This Row],[Descripción]],[2]Detalles!$C$2:$F$520,4,),"")</f>
        <v/>
      </c>
      <c r="P214" s="430"/>
      <c r="R214" s="431" t="str">
        <f>IFERROR(VLOOKUP(Tabla1[[#This Row],[Insumos]],[2]Insumos2!$C$5:$D$48,2,),"")</f>
        <v/>
      </c>
    </row>
    <row r="215" spans="2:18" s="63" customFormat="1">
      <c r="G215" s="412"/>
      <c r="H215" s="412"/>
      <c r="I215" s="412"/>
      <c r="J215" s="412"/>
      <c r="K215" s="412"/>
      <c r="L215" s="412"/>
      <c r="M215" s="434"/>
      <c r="N215" s="412"/>
      <c r="O215" s="412"/>
      <c r="P215" s="412"/>
    </row>
    <row r="216" spans="2:18" s="63" customFormat="1">
      <c r="G216" s="412"/>
      <c r="H216" s="412"/>
      <c r="I216" s="412"/>
      <c r="J216" s="412"/>
      <c r="K216" s="412"/>
      <c r="L216" s="412"/>
      <c r="M216" s="434"/>
      <c r="N216" s="412"/>
      <c r="O216" s="412"/>
      <c r="P216" s="412"/>
    </row>
    <row r="217" spans="2:18" s="63" customFormat="1">
      <c r="G217" s="412"/>
      <c r="H217" s="412"/>
      <c r="I217" s="412"/>
      <c r="J217" s="412"/>
      <c r="K217" s="412"/>
      <c r="L217" s="412"/>
      <c r="M217" s="434"/>
      <c r="N217" s="412"/>
      <c r="O217" s="412"/>
      <c r="P217" s="412"/>
    </row>
    <row r="218" spans="2:18" s="63" customFormat="1">
      <c r="G218" s="412"/>
      <c r="H218" s="412"/>
      <c r="I218" s="412"/>
      <c r="J218" s="412"/>
      <c r="K218" s="412"/>
      <c r="L218" s="412"/>
      <c r="M218" s="434"/>
      <c r="N218" s="412"/>
      <c r="O218" s="412"/>
      <c r="P218" s="412"/>
    </row>
    <row r="219" spans="2:18" s="63" customFormat="1">
      <c r="G219" s="412"/>
      <c r="H219" s="412"/>
      <c r="I219" s="412"/>
      <c r="J219" s="412"/>
      <c r="K219" s="412"/>
      <c r="L219" s="412"/>
      <c r="M219" s="434"/>
      <c r="N219" s="412"/>
      <c r="O219" s="412"/>
      <c r="P219" s="412"/>
    </row>
    <row r="220" spans="2:18" s="63" customFormat="1">
      <c r="G220" s="412"/>
      <c r="H220" s="412"/>
      <c r="I220" s="412"/>
      <c r="J220" s="412"/>
      <c r="K220" s="412"/>
      <c r="L220" s="412"/>
      <c r="M220" s="434"/>
      <c r="N220" s="412"/>
      <c r="O220" s="412"/>
      <c r="P220" s="412"/>
    </row>
    <row r="221" spans="2:18" s="63" customFormat="1">
      <c r="G221" s="412"/>
      <c r="H221" s="412"/>
      <c r="I221" s="412"/>
      <c r="J221" s="412"/>
      <c r="K221" s="412"/>
      <c r="L221" s="412"/>
      <c r="M221" s="434"/>
      <c r="N221" s="412"/>
      <c r="O221" s="412"/>
      <c r="P221" s="412"/>
    </row>
    <row r="222" spans="2:18" s="63" customFormat="1">
      <c r="G222" s="412"/>
      <c r="H222" s="412"/>
      <c r="I222" s="412"/>
      <c r="J222" s="412"/>
      <c r="K222" s="412"/>
      <c r="L222" s="412"/>
      <c r="M222" s="434"/>
      <c r="N222" s="412"/>
      <c r="O222" s="412"/>
      <c r="P222" s="412"/>
    </row>
    <row r="223" spans="2:18" s="63" customFormat="1">
      <c r="G223" s="412"/>
      <c r="H223" s="412"/>
      <c r="I223" s="412"/>
      <c r="J223" s="412"/>
      <c r="K223" s="412"/>
      <c r="L223" s="412"/>
      <c r="M223" s="434"/>
      <c r="N223" s="412"/>
      <c r="O223" s="412"/>
      <c r="P223" s="412"/>
    </row>
    <row r="224" spans="2:18" s="63" customFormat="1">
      <c r="G224" s="412"/>
      <c r="H224" s="412"/>
      <c r="I224" s="412"/>
      <c r="J224" s="412"/>
      <c r="K224" s="412"/>
      <c r="L224" s="412"/>
      <c r="M224" s="434"/>
      <c r="N224" s="412"/>
      <c r="O224" s="412"/>
      <c r="P224" s="412"/>
    </row>
    <row r="225" spans="7:16" s="63" customFormat="1">
      <c r="G225" s="412"/>
      <c r="H225" s="412"/>
      <c r="I225" s="412"/>
      <c r="J225" s="412"/>
      <c r="K225" s="412"/>
      <c r="L225" s="412"/>
      <c r="M225" s="434"/>
      <c r="N225" s="412"/>
      <c r="O225" s="412"/>
      <c r="P225" s="412"/>
    </row>
    <row r="226" spans="7:16" s="63" customFormat="1">
      <c r="G226" s="412"/>
      <c r="H226" s="412"/>
      <c r="I226" s="412"/>
      <c r="J226" s="412"/>
      <c r="K226" s="412"/>
      <c r="L226" s="412"/>
      <c r="M226" s="434"/>
      <c r="N226" s="412"/>
      <c r="O226" s="412"/>
      <c r="P226" s="412"/>
    </row>
    <row r="227" spans="7:16" s="63" customFormat="1">
      <c r="G227" s="412"/>
      <c r="H227" s="412"/>
      <c r="I227" s="412"/>
      <c r="J227" s="412"/>
      <c r="K227" s="412"/>
      <c r="L227" s="412"/>
      <c r="M227" s="434"/>
      <c r="N227" s="412"/>
      <c r="O227" s="412"/>
      <c r="P227" s="412"/>
    </row>
    <row r="228" spans="7:16" s="63" customFormat="1">
      <c r="G228" s="412"/>
      <c r="H228" s="412"/>
      <c r="I228" s="412"/>
      <c r="J228" s="412"/>
      <c r="K228" s="412"/>
      <c r="L228" s="412"/>
      <c r="M228" s="434"/>
      <c r="N228" s="412"/>
      <c r="O228" s="412"/>
      <c r="P228" s="412"/>
    </row>
    <row r="229" spans="7:16" s="63" customFormat="1">
      <c r="G229" s="412"/>
      <c r="H229" s="412"/>
      <c r="I229" s="412"/>
      <c r="J229" s="412"/>
      <c r="K229" s="412"/>
      <c r="L229" s="412"/>
      <c r="M229" s="434"/>
      <c r="N229" s="412"/>
      <c r="O229" s="412"/>
      <c r="P229" s="412"/>
    </row>
    <row r="230" spans="7:16" s="63" customFormat="1">
      <c r="G230" s="412"/>
      <c r="H230" s="412"/>
      <c r="I230" s="412"/>
      <c r="J230" s="412"/>
      <c r="K230" s="412"/>
      <c r="L230" s="412"/>
      <c r="M230" s="434"/>
      <c r="N230" s="412"/>
      <c r="O230" s="412"/>
      <c r="P230" s="412"/>
    </row>
    <row r="231" spans="7:16" s="63" customFormat="1">
      <c r="G231" s="412"/>
      <c r="H231" s="412"/>
      <c r="I231" s="412"/>
      <c r="J231" s="412"/>
      <c r="K231" s="412"/>
      <c r="L231" s="412"/>
      <c r="M231" s="434"/>
      <c r="N231" s="412"/>
      <c r="O231" s="412"/>
      <c r="P231" s="412"/>
    </row>
    <row r="232" spans="7:16" s="63" customFormat="1">
      <c r="G232" s="412"/>
      <c r="H232" s="412"/>
      <c r="I232" s="412"/>
      <c r="J232" s="412"/>
      <c r="K232" s="412"/>
      <c r="L232" s="412"/>
      <c r="M232" s="434"/>
      <c r="N232" s="412"/>
      <c r="O232" s="412"/>
      <c r="P232" s="412"/>
    </row>
    <row r="233" spans="7:16" s="63" customFormat="1">
      <c r="G233" s="412"/>
      <c r="H233" s="412"/>
      <c r="I233" s="412"/>
      <c r="J233" s="412"/>
      <c r="K233" s="412"/>
      <c r="L233" s="412"/>
      <c r="M233" s="434"/>
      <c r="N233" s="412"/>
      <c r="O233" s="412"/>
      <c r="P233" s="412"/>
    </row>
    <row r="234" spans="7:16" s="63" customFormat="1">
      <c r="G234" s="412"/>
      <c r="H234" s="412"/>
      <c r="I234" s="412"/>
      <c r="J234" s="412"/>
      <c r="K234" s="412"/>
      <c r="L234" s="412"/>
      <c r="M234" s="434"/>
      <c r="N234" s="412"/>
      <c r="O234" s="412"/>
      <c r="P234" s="412"/>
    </row>
    <row r="235" spans="7:16" s="63" customFormat="1">
      <c r="G235" s="412"/>
      <c r="H235" s="412"/>
      <c r="I235" s="412"/>
      <c r="J235" s="412"/>
      <c r="K235" s="412"/>
      <c r="L235" s="412"/>
      <c r="M235" s="434"/>
      <c r="N235" s="412"/>
      <c r="O235" s="412"/>
      <c r="P235" s="412"/>
    </row>
    <row r="236" spans="7:16" s="63" customFormat="1">
      <c r="G236" s="412"/>
      <c r="H236" s="412"/>
      <c r="I236" s="412"/>
      <c r="J236" s="412"/>
      <c r="K236" s="412"/>
      <c r="L236" s="412"/>
      <c r="M236" s="434"/>
      <c r="N236" s="412"/>
      <c r="O236" s="412"/>
      <c r="P236" s="412"/>
    </row>
    <row r="237" spans="7:16" s="63" customFormat="1">
      <c r="G237" s="412"/>
      <c r="H237" s="412"/>
      <c r="I237" s="412"/>
      <c r="J237" s="412"/>
      <c r="K237" s="412"/>
      <c r="L237" s="412"/>
      <c r="M237" s="434"/>
      <c r="N237" s="412"/>
      <c r="O237" s="412"/>
      <c r="P237" s="412"/>
    </row>
    <row r="238" spans="7:16" s="63" customFormat="1">
      <c r="G238" s="412"/>
      <c r="H238" s="412"/>
      <c r="I238" s="412"/>
      <c r="J238" s="412"/>
      <c r="K238" s="412"/>
      <c r="L238" s="412"/>
      <c r="M238" s="434"/>
      <c r="N238" s="412"/>
      <c r="O238" s="412"/>
      <c r="P238" s="412"/>
    </row>
    <row r="239" spans="7:16" s="63" customFormat="1">
      <c r="G239" s="412"/>
      <c r="H239" s="412"/>
      <c r="I239" s="412"/>
      <c r="J239" s="412"/>
      <c r="K239" s="412"/>
      <c r="L239" s="412"/>
      <c r="M239" s="434"/>
      <c r="N239" s="412"/>
      <c r="O239" s="412"/>
      <c r="P239" s="412"/>
    </row>
    <row r="240" spans="7:16" s="63" customFormat="1">
      <c r="G240" s="412"/>
      <c r="H240" s="412"/>
      <c r="I240" s="412"/>
      <c r="J240" s="412"/>
      <c r="K240" s="412"/>
      <c r="L240" s="412"/>
      <c r="M240" s="434"/>
      <c r="N240" s="412"/>
      <c r="O240" s="412"/>
      <c r="P240" s="412"/>
    </row>
    <row r="241" spans="7:16" s="63" customFormat="1">
      <c r="G241" s="412"/>
      <c r="H241" s="412"/>
      <c r="I241" s="412"/>
      <c r="J241" s="412"/>
      <c r="K241" s="412"/>
      <c r="L241" s="412"/>
      <c r="M241" s="434"/>
      <c r="N241" s="412"/>
      <c r="O241" s="412"/>
      <c r="P241" s="412"/>
    </row>
    <row r="242" spans="7:16" s="63" customFormat="1">
      <c r="G242" s="412"/>
      <c r="H242" s="412"/>
      <c r="I242" s="412"/>
      <c r="J242" s="412"/>
      <c r="K242" s="412"/>
      <c r="L242" s="412"/>
      <c r="M242" s="434"/>
      <c r="N242" s="412"/>
      <c r="O242" s="412"/>
      <c r="P242" s="412"/>
    </row>
    <row r="243" spans="7:16" s="63" customFormat="1">
      <c r="G243" s="412"/>
      <c r="H243" s="412"/>
      <c r="I243" s="412"/>
      <c r="J243" s="412"/>
      <c r="K243" s="412"/>
      <c r="L243" s="412"/>
      <c r="M243" s="434"/>
      <c r="N243" s="412"/>
      <c r="O243" s="412"/>
      <c r="P243" s="412"/>
    </row>
    <row r="244" spans="7:16" s="63" customFormat="1">
      <c r="G244" s="412"/>
      <c r="H244" s="412"/>
      <c r="I244" s="412"/>
      <c r="J244" s="412"/>
      <c r="K244" s="412"/>
      <c r="L244" s="412"/>
      <c r="M244" s="434"/>
      <c r="N244" s="412"/>
      <c r="O244" s="412"/>
      <c r="P244" s="412"/>
    </row>
    <row r="245" spans="7:16" s="63" customFormat="1">
      <c r="G245" s="412"/>
      <c r="H245" s="412"/>
      <c r="I245" s="412"/>
      <c r="J245" s="412"/>
      <c r="K245" s="412"/>
      <c r="L245" s="412"/>
      <c r="M245" s="434"/>
      <c r="N245" s="412"/>
      <c r="O245" s="412"/>
      <c r="P245" s="412"/>
    </row>
    <row r="246" spans="7:16" s="63" customFormat="1">
      <c r="G246" s="412"/>
      <c r="H246" s="412"/>
      <c r="I246" s="412"/>
      <c r="J246" s="412"/>
      <c r="K246" s="412"/>
      <c r="L246" s="412"/>
      <c r="M246" s="434"/>
      <c r="N246" s="412"/>
      <c r="O246" s="412"/>
      <c r="P246" s="412"/>
    </row>
    <row r="247" spans="7:16" s="63" customFormat="1">
      <c r="G247" s="412"/>
      <c r="H247" s="412"/>
      <c r="I247" s="412"/>
      <c r="J247" s="412"/>
      <c r="K247" s="412"/>
      <c r="L247" s="412"/>
      <c r="M247" s="434"/>
      <c r="N247" s="412"/>
      <c r="O247" s="412"/>
      <c r="P247" s="412"/>
    </row>
    <row r="248" spans="7:16" s="63" customFormat="1">
      <c r="G248" s="412"/>
      <c r="H248" s="412"/>
      <c r="I248" s="412"/>
      <c r="J248" s="412"/>
      <c r="K248" s="412"/>
      <c r="L248" s="412"/>
      <c r="M248" s="434"/>
      <c r="N248" s="412"/>
      <c r="O248" s="412"/>
      <c r="P248" s="412"/>
    </row>
    <row r="249" spans="7:16" s="63" customFormat="1">
      <c r="G249" s="412"/>
      <c r="H249" s="412"/>
      <c r="I249" s="412"/>
      <c r="J249" s="412"/>
      <c r="K249" s="412"/>
      <c r="L249" s="412"/>
      <c r="M249" s="434"/>
      <c r="N249" s="412"/>
      <c r="O249" s="412"/>
      <c r="P249" s="412"/>
    </row>
    <row r="250" spans="7:16" s="63" customFormat="1">
      <c r="G250" s="412"/>
      <c r="H250" s="412"/>
      <c r="I250" s="412"/>
      <c r="J250" s="412"/>
      <c r="K250" s="412"/>
      <c r="L250" s="412"/>
      <c r="M250" s="434"/>
      <c r="N250" s="412"/>
      <c r="O250" s="412"/>
      <c r="P250" s="412"/>
    </row>
    <row r="251" spans="7:16" s="63" customFormat="1">
      <c r="G251" s="412"/>
      <c r="H251" s="412"/>
      <c r="I251" s="412"/>
      <c r="J251" s="412"/>
      <c r="K251" s="412"/>
      <c r="L251" s="412"/>
      <c r="M251" s="434"/>
      <c r="N251" s="412"/>
      <c r="O251" s="412"/>
      <c r="P251" s="412"/>
    </row>
    <row r="252" spans="7:16" s="63" customFormat="1">
      <c r="G252" s="412"/>
      <c r="H252" s="412"/>
      <c r="I252" s="412"/>
      <c r="J252" s="412"/>
      <c r="K252" s="412"/>
      <c r="L252" s="412"/>
      <c r="M252" s="434"/>
      <c r="N252" s="412"/>
      <c r="O252" s="412"/>
      <c r="P252" s="412"/>
    </row>
    <row r="253" spans="7:16" s="63" customFormat="1">
      <c r="G253" s="412"/>
      <c r="H253" s="412"/>
      <c r="I253" s="412"/>
      <c r="J253" s="412"/>
      <c r="K253" s="412"/>
      <c r="L253" s="412"/>
      <c r="M253" s="434"/>
      <c r="N253" s="412"/>
      <c r="O253" s="412"/>
      <c r="P253" s="412"/>
    </row>
    <row r="254" spans="7:16" s="63" customFormat="1">
      <c r="G254" s="412"/>
      <c r="H254" s="412"/>
      <c r="I254" s="412"/>
      <c r="J254" s="412"/>
      <c r="K254" s="412"/>
      <c r="L254" s="412"/>
      <c r="M254" s="434"/>
      <c r="N254" s="412"/>
      <c r="O254" s="412"/>
      <c r="P254" s="412"/>
    </row>
    <row r="255" spans="7:16" s="63" customFormat="1">
      <c r="G255" s="412"/>
      <c r="H255" s="412"/>
      <c r="I255" s="412"/>
      <c r="J255" s="412"/>
      <c r="K255" s="412"/>
      <c r="L255" s="412"/>
      <c r="M255" s="434"/>
      <c r="N255" s="412"/>
      <c r="O255" s="412"/>
      <c r="P255" s="412"/>
    </row>
    <row r="256" spans="7:16" s="63" customFormat="1">
      <c r="G256" s="412"/>
      <c r="H256" s="412"/>
      <c r="I256" s="412"/>
      <c r="J256" s="412"/>
      <c r="K256" s="412"/>
      <c r="L256" s="412"/>
      <c r="M256" s="434"/>
      <c r="N256" s="412"/>
      <c r="O256" s="412"/>
      <c r="P256" s="412"/>
    </row>
    <row r="257" spans="7:16" s="63" customFormat="1">
      <c r="G257" s="412"/>
      <c r="H257" s="412"/>
      <c r="I257" s="412"/>
      <c r="J257" s="412"/>
      <c r="K257" s="412"/>
      <c r="L257" s="412"/>
      <c r="M257" s="434"/>
      <c r="N257" s="412"/>
      <c r="O257" s="412"/>
      <c r="P257" s="412"/>
    </row>
    <row r="258" spans="7:16" s="63" customFormat="1">
      <c r="G258" s="412"/>
      <c r="H258" s="412"/>
      <c r="I258" s="412"/>
      <c r="J258" s="412"/>
      <c r="K258" s="412"/>
      <c r="L258" s="412"/>
      <c r="M258" s="434"/>
      <c r="N258" s="412"/>
      <c r="O258" s="412"/>
      <c r="P258" s="412"/>
    </row>
    <row r="259" spans="7:16" s="63" customFormat="1">
      <c r="G259" s="412"/>
      <c r="H259" s="412"/>
      <c r="I259" s="412"/>
      <c r="J259" s="412"/>
      <c r="K259" s="412"/>
      <c r="L259" s="412"/>
      <c r="M259" s="434"/>
      <c r="N259" s="412"/>
      <c r="O259" s="412"/>
      <c r="P259" s="412"/>
    </row>
    <row r="260" spans="7:16" s="63" customFormat="1">
      <c r="G260" s="412"/>
      <c r="H260" s="412"/>
      <c r="I260" s="412"/>
      <c r="J260" s="412"/>
      <c r="K260" s="412"/>
      <c r="L260" s="412"/>
      <c r="M260" s="434"/>
      <c r="N260" s="412"/>
      <c r="O260" s="412"/>
      <c r="P260" s="412"/>
    </row>
    <row r="261" spans="7:16" s="63" customFormat="1">
      <c r="G261" s="412"/>
      <c r="H261" s="412"/>
      <c r="I261" s="412"/>
      <c r="J261" s="412"/>
      <c r="K261" s="412"/>
      <c r="L261" s="412"/>
      <c r="M261" s="434"/>
      <c r="N261" s="412"/>
      <c r="O261" s="412"/>
      <c r="P261" s="412"/>
    </row>
    <row r="262" spans="7:16" s="63" customFormat="1">
      <c r="G262" s="412"/>
      <c r="H262" s="412"/>
      <c r="I262" s="412"/>
      <c r="J262" s="412"/>
      <c r="K262" s="412"/>
      <c r="L262" s="412"/>
      <c r="M262" s="434"/>
      <c r="N262" s="412"/>
      <c r="O262" s="412"/>
      <c r="P262" s="412"/>
    </row>
    <row r="263" spans="7:16" s="63" customFormat="1">
      <c r="G263" s="412"/>
      <c r="H263" s="412"/>
      <c r="I263" s="412"/>
      <c r="J263" s="412"/>
      <c r="K263" s="412"/>
      <c r="L263" s="412"/>
      <c r="M263" s="434"/>
      <c r="N263" s="412"/>
      <c r="O263" s="412"/>
      <c r="P263" s="412"/>
    </row>
    <row r="264" spans="7:16" s="63" customFormat="1">
      <c r="G264" s="412"/>
      <c r="H264" s="412"/>
      <c r="I264" s="412"/>
      <c r="J264" s="412"/>
      <c r="K264" s="412"/>
      <c r="L264" s="412"/>
      <c r="M264" s="434"/>
      <c r="N264" s="412"/>
      <c r="O264" s="412"/>
      <c r="P264" s="412"/>
    </row>
    <row r="265" spans="7:16" s="63" customFormat="1">
      <c r="G265" s="412"/>
      <c r="H265" s="412"/>
      <c r="I265" s="412"/>
      <c r="J265" s="412"/>
      <c r="K265" s="412"/>
      <c r="L265" s="412"/>
      <c r="M265" s="434"/>
      <c r="N265" s="412"/>
      <c r="O265" s="412"/>
      <c r="P265" s="412"/>
    </row>
    <row r="266" spans="7:16" s="63" customFormat="1">
      <c r="G266" s="412"/>
      <c r="H266" s="412"/>
      <c r="I266" s="412"/>
      <c r="J266" s="412"/>
      <c r="K266" s="412"/>
      <c r="L266" s="412"/>
      <c r="M266" s="434"/>
      <c r="N266" s="412"/>
      <c r="O266" s="412"/>
      <c r="P266" s="412"/>
    </row>
    <row r="267" spans="7:16" s="63" customFormat="1">
      <c r="G267" s="412"/>
      <c r="H267" s="412"/>
      <c r="I267" s="412"/>
      <c r="J267" s="412"/>
      <c r="K267" s="412"/>
      <c r="L267" s="412"/>
      <c r="M267" s="434"/>
      <c r="N267" s="412"/>
      <c r="O267" s="412"/>
      <c r="P267" s="412"/>
    </row>
    <row r="268" spans="7:16" s="63" customFormat="1">
      <c r="G268" s="412"/>
      <c r="H268" s="412"/>
      <c r="I268" s="412"/>
      <c r="J268" s="412"/>
      <c r="K268" s="412"/>
      <c r="L268" s="412"/>
      <c r="M268" s="434"/>
      <c r="N268" s="412"/>
      <c r="O268" s="412"/>
      <c r="P268" s="412"/>
    </row>
    <row r="269" spans="7:16" s="63" customFormat="1">
      <c r="G269" s="412"/>
      <c r="H269" s="412"/>
      <c r="I269" s="412"/>
      <c r="J269" s="412"/>
      <c r="K269" s="412"/>
      <c r="L269" s="412"/>
      <c r="M269" s="434"/>
      <c r="N269" s="412"/>
      <c r="O269" s="412"/>
      <c r="P269" s="412"/>
    </row>
    <row r="270" spans="7:16" s="63" customFormat="1">
      <c r="G270" s="412"/>
      <c r="H270" s="412"/>
      <c r="I270" s="412"/>
      <c r="J270" s="412"/>
      <c r="K270" s="412"/>
      <c r="L270" s="412"/>
      <c r="M270" s="434"/>
      <c r="N270" s="412"/>
      <c r="O270" s="412"/>
      <c r="P270" s="412"/>
    </row>
    <row r="271" spans="7:16" s="63" customFormat="1">
      <c r="G271" s="412"/>
      <c r="H271" s="412"/>
      <c r="I271" s="412"/>
      <c r="J271" s="412"/>
      <c r="K271" s="412"/>
      <c r="L271" s="412"/>
      <c r="M271" s="434"/>
      <c r="N271" s="412"/>
      <c r="O271" s="412"/>
      <c r="P271" s="412"/>
    </row>
    <row r="272" spans="7:16" s="63" customFormat="1">
      <c r="G272" s="412"/>
      <c r="H272" s="412"/>
      <c r="I272" s="412"/>
      <c r="J272" s="412"/>
      <c r="K272" s="412"/>
      <c r="L272" s="412"/>
      <c r="M272" s="434"/>
      <c r="N272" s="412"/>
      <c r="O272" s="412"/>
      <c r="P272" s="412"/>
    </row>
    <row r="273" spans="7:16" s="63" customFormat="1">
      <c r="G273" s="412"/>
      <c r="H273" s="412"/>
      <c r="I273" s="412"/>
      <c r="J273" s="412"/>
      <c r="K273" s="412"/>
      <c r="L273" s="412"/>
      <c r="M273" s="434"/>
      <c r="N273" s="412"/>
      <c r="O273" s="412"/>
      <c r="P273" s="412"/>
    </row>
    <row r="274" spans="7:16" s="63" customFormat="1">
      <c r="G274" s="412"/>
      <c r="H274" s="412"/>
      <c r="I274" s="412"/>
      <c r="J274" s="412"/>
      <c r="K274" s="412"/>
      <c r="L274" s="412"/>
      <c r="M274" s="434"/>
      <c r="N274" s="412"/>
      <c r="O274" s="412"/>
      <c r="P274" s="412"/>
    </row>
    <row r="275" spans="7:16" s="63" customFormat="1">
      <c r="G275" s="412"/>
      <c r="H275" s="412"/>
      <c r="I275" s="412"/>
      <c r="J275" s="412"/>
      <c r="K275" s="412"/>
      <c r="L275" s="412"/>
      <c r="M275" s="434"/>
      <c r="N275" s="412"/>
      <c r="O275" s="412"/>
      <c r="P275" s="412"/>
    </row>
    <row r="276" spans="7:16" s="63" customFormat="1">
      <c r="G276" s="412"/>
      <c r="H276" s="412"/>
      <c r="I276" s="412"/>
      <c r="J276" s="412"/>
      <c r="K276" s="412"/>
      <c r="L276" s="412"/>
      <c r="M276" s="434"/>
      <c r="N276" s="412"/>
      <c r="O276" s="412"/>
      <c r="P276" s="412"/>
    </row>
    <row r="277" spans="7:16" s="63" customFormat="1">
      <c r="G277" s="412"/>
      <c r="H277" s="412"/>
      <c r="I277" s="412"/>
      <c r="J277" s="412"/>
      <c r="K277" s="412"/>
      <c r="L277" s="412"/>
      <c r="M277" s="434"/>
      <c r="N277" s="412"/>
      <c r="O277" s="412"/>
      <c r="P277" s="412"/>
    </row>
    <row r="278" spans="7:16" s="63" customFormat="1">
      <c r="G278" s="412"/>
      <c r="H278" s="412"/>
      <c r="I278" s="412"/>
      <c r="J278" s="412"/>
      <c r="K278" s="412"/>
      <c r="L278" s="412"/>
      <c r="M278" s="434"/>
      <c r="N278" s="412"/>
      <c r="O278" s="412"/>
      <c r="P278" s="412"/>
    </row>
    <row r="279" spans="7:16" s="63" customFormat="1">
      <c r="G279" s="412"/>
      <c r="H279" s="412"/>
      <c r="I279" s="412"/>
      <c r="J279" s="412"/>
      <c r="K279" s="412"/>
      <c r="L279" s="412"/>
      <c r="M279" s="434"/>
      <c r="N279" s="412"/>
      <c r="O279" s="412"/>
      <c r="P279" s="412"/>
    </row>
    <row r="280" spans="7:16" s="63" customFormat="1">
      <c r="G280" s="412"/>
      <c r="H280" s="412"/>
      <c r="I280" s="412"/>
      <c r="J280" s="412"/>
      <c r="K280" s="412"/>
      <c r="L280" s="412"/>
      <c r="M280" s="434"/>
      <c r="N280" s="412"/>
      <c r="O280" s="412"/>
      <c r="P280" s="412"/>
    </row>
    <row r="281" spans="7:16" s="63" customFormat="1">
      <c r="G281" s="412"/>
      <c r="H281" s="412"/>
      <c r="I281" s="412"/>
      <c r="J281" s="412"/>
      <c r="K281" s="412"/>
      <c r="L281" s="412"/>
      <c r="M281" s="434"/>
      <c r="N281" s="412"/>
      <c r="O281" s="412"/>
      <c r="P281" s="412"/>
    </row>
    <row r="282" spans="7:16" s="63" customFormat="1">
      <c r="G282" s="412"/>
      <c r="H282" s="412"/>
      <c r="I282" s="412"/>
      <c r="J282" s="412"/>
      <c r="K282" s="412"/>
      <c r="L282" s="412"/>
      <c r="M282" s="434"/>
      <c r="N282" s="412"/>
      <c r="O282" s="412"/>
      <c r="P282" s="412"/>
    </row>
    <row r="283" spans="7:16" s="63" customFormat="1">
      <c r="G283" s="412"/>
      <c r="H283" s="412"/>
      <c r="I283" s="412"/>
      <c r="J283" s="412"/>
      <c r="K283" s="412"/>
      <c r="L283" s="412"/>
      <c r="M283" s="434"/>
      <c r="N283" s="412"/>
      <c r="O283" s="412"/>
      <c r="P283" s="412"/>
    </row>
    <row r="284" spans="7:16" s="63" customFormat="1">
      <c r="G284" s="412"/>
      <c r="H284" s="412"/>
      <c r="I284" s="412"/>
      <c r="J284" s="412"/>
      <c r="K284" s="412"/>
      <c r="L284" s="412"/>
      <c r="M284" s="434"/>
      <c r="N284" s="412"/>
      <c r="O284" s="412"/>
      <c r="P284" s="412"/>
    </row>
    <row r="285" spans="7:16" s="63" customFormat="1">
      <c r="G285" s="412"/>
      <c r="H285" s="412"/>
      <c r="I285" s="412"/>
      <c r="J285" s="412"/>
      <c r="K285" s="412"/>
      <c r="L285" s="412"/>
      <c r="M285" s="434"/>
      <c r="N285" s="412"/>
      <c r="O285" s="412"/>
      <c r="P285" s="412"/>
    </row>
    <row r="286" spans="7:16" s="63" customFormat="1">
      <c r="G286" s="412"/>
      <c r="H286" s="412"/>
      <c r="I286" s="412"/>
      <c r="J286" s="412"/>
      <c r="K286" s="412"/>
      <c r="L286" s="412"/>
      <c r="M286" s="434"/>
      <c r="N286" s="412"/>
      <c r="O286" s="412"/>
      <c r="P286" s="412"/>
    </row>
    <row r="287" spans="7:16" s="63" customFormat="1">
      <c r="G287" s="412"/>
      <c r="H287" s="412"/>
      <c r="I287" s="412"/>
      <c r="J287" s="412"/>
      <c r="K287" s="412"/>
      <c r="L287" s="412"/>
      <c r="M287" s="434"/>
      <c r="N287" s="412"/>
      <c r="O287" s="412"/>
      <c r="P287" s="412"/>
    </row>
    <row r="288" spans="7:16" s="63" customFormat="1">
      <c r="G288" s="412"/>
      <c r="H288" s="412"/>
      <c r="I288" s="412"/>
      <c r="J288" s="412"/>
      <c r="K288" s="412"/>
      <c r="L288" s="412"/>
      <c r="M288" s="434"/>
      <c r="N288" s="412"/>
      <c r="O288" s="412"/>
      <c r="P288" s="412"/>
    </row>
    <row r="289" spans="7:16" s="63" customFormat="1">
      <c r="G289" s="412"/>
      <c r="H289" s="412"/>
      <c r="I289" s="412"/>
      <c r="J289" s="412"/>
      <c r="K289" s="412"/>
      <c r="L289" s="412"/>
      <c r="M289" s="434"/>
      <c r="N289" s="412"/>
      <c r="O289" s="412"/>
      <c r="P289" s="412"/>
    </row>
    <row r="290" spans="7:16" s="63" customFormat="1">
      <c r="G290" s="412"/>
      <c r="H290" s="412"/>
      <c r="I290" s="412"/>
      <c r="J290" s="412"/>
      <c r="K290" s="412"/>
      <c r="L290" s="412"/>
      <c r="M290" s="434"/>
      <c r="N290" s="412"/>
      <c r="O290" s="412"/>
      <c r="P290" s="412"/>
    </row>
    <row r="291" spans="7:16" s="63" customFormat="1">
      <c r="G291" s="412"/>
      <c r="H291" s="412"/>
      <c r="I291" s="412"/>
      <c r="J291" s="412"/>
      <c r="K291" s="412"/>
      <c r="L291" s="412"/>
      <c r="M291" s="434"/>
      <c r="N291" s="412"/>
      <c r="O291" s="412"/>
      <c r="P291" s="412"/>
    </row>
    <row r="292" spans="7:16" s="63" customFormat="1">
      <c r="G292" s="412"/>
      <c r="H292" s="412"/>
      <c r="I292" s="412"/>
      <c r="J292" s="412"/>
      <c r="K292" s="412"/>
      <c r="L292" s="412"/>
      <c r="M292" s="434"/>
      <c r="N292" s="412"/>
      <c r="O292" s="412"/>
      <c r="P292" s="412"/>
    </row>
    <row r="293" spans="7:16" s="63" customFormat="1">
      <c r="G293" s="412"/>
      <c r="H293" s="412"/>
      <c r="I293" s="412"/>
      <c r="J293" s="412"/>
      <c r="K293" s="412"/>
      <c r="L293" s="412"/>
      <c r="M293" s="434"/>
      <c r="N293" s="412"/>
      <c r="O293" s="412"/>
      <c r="P293" s="412"/>
    </row>
    <row r="294" spans="7:16" s="63" customFormat="1">
      <c r="G294" s="412"/>
      <c r="H294" s="412"/>
      <c r="I294" s="412"/>
      <c r="J294" s="412"/>
      <c r="K294" s="412"/>
      <c r="L294" s="412"/>
      <c r="M294" s="434"/>
      <c r="N294" s="412"/>
      <c r="O294" s="412"/>
      <c r="P294" s="412"/>
    </row>
    <row r="295" spans="7:16" s="63" customFormat="1">
      <c r="G295" s="412"/>
      <c r="H295" s="412"/>
      <c r="I295" s="412"/>
      <c r="J295" s="412"/>
      <c r="K295" s="412"/>
      <c r="L295" s="412"/>
      <c r="M295" s="434"/>
      <c r="N295" s="412"/>
      <c r="O295" s="412"/>
      <c r="P295" s="412"/>
    </row>
    <row r="296" spans="7:16" s="63" customFormat="1">
      <c r="G296" s="412"/>
      <c r="H296" s="412"/>
      <c r="I296" s="412"/>
      <c r="J296" s="412"/>
      <c r="K296" s="412"/>
      <c r="L296" s="412"/>
      <c r="M296" s="434"/>
      <c r="N296" s="412"/>
      <c r="O296" s="412"/>
      <c r="P296" s="412"/>
    </row>
    <row r="297" spans="7:16" s="63" customFormat="1">
      <c r="G297" s="412"/>
      <c r="H297" s="412"/>
      <c r="I297" s="412"/>
      <c r="J297" s="412"/>
      <c r="K297" s="412"/>
      <c r="L297" s="412"/>
      <c r="M297" s="434"/>
      <c r="N297" s="412"/>
      <c r="O297" s="412"/>
      <c r="P297" s="412"/>
    </row>
    <row r="298" spans="7:16" s="63" customFormat="1">
      <c r="G298" s="412"/>
      <c r="H298" s="412"/>
      <c r="I298" s="412"/>
      <c r="J298" s="412"/>
      <c r="K298" s="412"/>
      <c r="L298" s="412"/>
      <c r="M298" s="434"/>
      <c r="N298" s="412"/>
      <c r="O298" s="412"/>
      <c r="P298" s="412"/>
    </row>
    <row r="299" spans="7:16" s="63" customFormat="1">
      <c r="G299" s="412"/>
      <c r="H299" s="412"/>
      <c r="I299" s="412"/>
      <c r="J299" s="412"/>
      <c r="K299" s="412"/>
      <c r="L299" s="412"/>
      <c r="M299" s="434"/>
      <c r="N299" s="412"/>
      <c r="O299" s="412"/>
      <c r="P299" s="412"/>
    </row>
    <row r="300" spans="7:16" s="63" customFormat="1">
      <c r="G300" s="412"/>
      <c r="H300" s="412"/>
      <c r="I300" s="412"/>
      <c r="J300" s="412"/>
      <c r="K300" s="412"/>
      <c r="L300" s="412"/>
      <c r="M300" s="434"/>
      <c r="N300" s="412"/>
      <c r="O300" s="412"/>
      <c r="P300" s="412"/>
    </row>
    <row r="301" spans="7:16" s="63" customFormat="1">
      <c r="G301" s="412"/>
      <c r="H301" s="412"/>
      <c r="I301" s="412"/>
      <c r="J301" s="412"/>
      <c r="K301" s="412"/>
      <c r="L301" s="412"/>
      <c r="M301" s="434"/>
      <c r="N301" s="412"/>
      <c r="O301" s="412"/>
      <c r="P301" s="412"/>
    </row>
    <row r="302" spans="7:16" s="63" customFormat="1">
      <c r="G302" s="412"/>
      <c r="H302" s="412"/>
      <c r="I302" s="412"/>
      <c r="J302" s="412"/>
      <c r="K302" s="412"/>
      <c r="L302" s="412"/>
      <c r="M302" s="434"/>
      <c r="N302" s="412"/>
      <c r="O302" s="412"/>
      <c r="P302" s="412"/>
    </row>
    <row r="303" spans="7:16" s="63" customFormat="1">
      <c r="G303" s="412"/>
      <c r="H303" s="412"/>
      <c r="I303" s="412"/>
      <c r="J303" s="412"/>
      <c r="K303" s="412"/>
      <c r="L303" s="412"/>
      <c r="M303" s="434"/>
      <c r="N303" s="412"/>
      <c r="O303" s="412"/>
      <c r="P303" s="412"/>
    </row>
    <row r="304" spans="7:16" s="63" customFormat="1">
      <c r="G304" s="412"/>
      <c r="H304" s="412"/>
      <c r="I304" s="412"/>
      <c r="J304" s="412"/>
      <c r="K304" s="412"/>
      <c r="L304" s="412"/>
      <c r="M304" s="434"/>
      <c r="N304" s="412"/>
      <c r="O304" s="412"/>
      <c r="P304" s="412"/>
    </row>
    <row r="305" spans="7:16" s="63" customFormat="1">
      <c r="G305" s="412"/>
      <c r="H305" s="412"/>
      <c r="I305" s="412"/>
      <c r="J305" s="412"/>
      <c r="K305" s="412"/>
      <c r="L305" s="412"/>
      <c r="M305" s="434"/>
      <c r="N305" s="412"/>
      <c r="O305" s="412"/>
      <c r="P305" s="412"/>
    </row>
    <row r="306" spans="7:16" s="63" customFormat="1">
      <c r="G306" s="412"/>
      <c r="H306" s="412"/>
      <c r="I306" s="412"/>
      <c r="J306" s="412"/>
      <c r="K306" s="412"/>
      <c r="L306" s="412"/>
      <c r="M306" s="434"/>
      <c r="N306" s="412"/>
      <c r="O306" s="412"/>
      <c r="P306" s="412"/>
    </row>
    <row r="307" spans="7:16" s="63" customFormat="1">
      <c r="G307" s="412"/>
      <c r="H307" s="412"/>
      <c r="I307" s="412"/>
      <c r="J307" s="412"/>
      <c r="K307" s="412"/>
      <c r="L307" s="412"/>
      <c r="M307" s="434"/>
      <c r="N307" s="412"/>
      <c r="O307" s="412"/>
      <c r="P307" s="412"/>
    </row>
    <row r="308" spans="7:16" s="63" customFormat="1">
      <c r="G308" s="412"/>
      <c r="H308" s="412"/>
      <c r="I308" s="412"/>
      <c r="J308" s="412"/>
      <c r="K308" s="412"/>
      <c r="L308" s="412"/>
      <c r="M308" s="434"/>
      <c r="N308" s="412"/>
      <c r="O308" s="412"/>
      <c r="P308" s="412"/>
    </row>
    <row r="309" spans="7:16" s="63" customFormat="1">
      <c r="G309" s="412"/>
      <c r="H309" s="412"/>
      <c r="I309" s="412"/>
      <c r="J309" s="412"/>
      <c r="K309" s="412"/>
      <c r="L309" s="412"/>
      <c r="M309" s="434"/>
      <c r="N309" s="412"/>
      <c r="O309" s="412"/>
      <c r="P309" s="412"/>
    </row>
    <row r="310" spans="7:16" s="63" customFormat="1">
      <c r="G310" s="412"/>
      <c r="H310" s="412"/>
      <c r="I310" s="412"/>
      <c r="J310" s="412"/>
      <c r="K310" s="412"/>
      <c r="L310" s="412"/>
      <c r="M310" s="434"/>
      <c r="N310" s="412"/>
      <c r="O310" s="412"/>
      <c r="P310" s="412"/>
    </row>
    <row r="311" spans="7:16" s="63" customFormat="1">
      <c r="G311" s="412"/>
      <c r="H311" s="412"/>
      <c r="I311" s="412"/>
      <c r="J311" s="412"/>
      <c r="K311" s="412"/>
      <c r="L311" s="412"/>
      <c r="M311" s="434"/>
      <c r="N311" s="412"/>
      <c r="O311" s="412"/>
      <c r="P311" s="412"/>
    </row>
    <row r="312" spans="7:16" s="63" customFormat="1">
      <c r="G312" s="412"/>
      <c r="H312" s="412"/>
      <c r="I312" s="412"/>
      <c r="J312" s="412"/>
      <c r="K312" s="412"/>
      <c r="L312" s="412"/>
      <c r="M312" s="434"/>
      <c r="N312" s="412"/>
      <c r="O312" s="412"/>
      <c r="P312" s="412"/>
    </row>
    <row r="313" spans="7:16" s="63" customFormat="1">
      <c r="G313" s="412"/>
      <c r="H313" s="412"/>
      <c r="I313" s="412"/>
      <c r="J313" s="412"/>
      <c r="K313" s="412"/>
      <c r="L313" s="412"/>
      <c r="M313" s="434"/>
      <c r="N313" s="412"/>
      <c r="O313" s="412"/>
      <c r="P313" s="412"/>
    </row>
    <row r="314" spans="7:16" s="63" customFormat="1">
      <c r="G314" s="412"/>
      <c r="H314" s="412"/>
      <c r="I314" s="412"/>
      <c r="J314" s="412"/>
      <c r="K314" s="412"/>
      <c r="L314" s="412"/>
      <c r="M314" s="434"/>
      <c r="N314" s="412"/>
      <c r="O314" s="412"/>
      <c r="P314" s="412"/>
    </row>
    <row r="315" spans="7:16" s="63" customFormat="1">
      <c r="G315" s="412"/>
      <c r="H315" s="412"/>
      <c r="I315" s="412"/>
      <c r="J315" s="412"/>
      <c r="K315" s="412"/>
      <c r="L315" s="412"/>
      <c r="M315" s="434"/>
      <c r="N315" s="412"/>
      <c r="O315" s="412"/>
      <c r="P315" s="412"/>
    </row>
    <row r="316" spans="7:16" s="63" customFormat="1">
      <c r="G316" s="412"/>
      <c r="H316" s="412"/>
      <c r="I316" s="412"/>
      <c r="J316" s="412"/>
      <c r="K316" s="412"/>
      <c r="L316" s="412"/>
      <c r="M316" s="434"/>
      <c r="N316" s="412"/>
      <c r="O316" s="412"/>
      <c r="P316" s="412"/>
    </row>
    <row r="317" spans="7:16" s="63" customFormat="1">
      <c r="G317" s="412"/>
      <c r="H317" s="412"/>
      <c r="I317" s="412"/>
      <c r="J317" s="412"/>
      <c r="K317" s="412"/>
      <c r="L317" s="412"/>
      <c r="M317" s="434"/>
      <c r="N317" s="412"/>
      <c r="O317" s="412"/>
      <c r="P317" s="412"/>
    </row>
    <row r="318" spans="7:16" s="63" customFormat="1">
      <c r="G318" s="412"/>
      <c r="H318" s="412"/>
      <c r="I318" s="412"/>
      <c r="J318" s="412"/>
      <c r="K318" s="412"/>
      <c r="L318" s="412"/>
      <c r="M318" s="434"/>
      <c r="N318" s="412"/>
      <c r="O318" s="412"/>
      <c r="P318" s="412"/>
    </row>
    <row r="319" spans="7:16" s="63" customFormat="1">
      <c r="G319" s="412"/>
      <c r="H319" s="412"/>
      <c r="I319" s="412"/>
      <c r="J319" s="412"/>
      <c r="K319" s="412"/>
      <c r="L319" s="412"/>
      <c r="M319" s="434"/>
      <c r="N319" s="412"/>
      <c r="O319" s="412"/>
      <c r="P319" s="412"/>
    </row>
    <row r="320" spans="7:16" s="63" customFormat="1">
      <c r="G320" s="412"/>
      <c r="H320" s="412"/>
      <c r="I320" s="412"/>
      <c r="J320" s="412"/>
      <c r="K320" s="412"/>
      <c r="L320" s="412"/>
      <c r="M320" s="434"/>
      <c r="N320" s="412"/>
      <c r="O320" s="412"/>
      <c r="P320" s="412"/>
    </row>
    <row r="321" spans="7:16" s="63" customFormat="1">
      <c r="G321" s="412"/>
      <c r="H321" s="412"/>
      <c r="I321" s="412"/>
      <c r="J321" s="412"/>
      <c r="K321" s="412"/>
      <c r="L321" s="412"/>
      <c r="M321" s="434"/>
      <c r="N321" s="412"/>
      <c r="O321" s="412"/>
      <c r="P321" s="412"/>
    </row>
    <row r="322" spans="7:16" s="63" customFormat="1">
      <c r="G322" s="412"/>
      <c r="H322" s="412"/>
      <c r="I322" s="412"/>
      <c r="J322" s="412"/>
      <c r="K322" s="412"/>
      <c r="L322" s="412"/>
      <c r="M322" s="434"/>
      <c r="N322" s="412"/>
      <c r="O322" s="412"/>
      <c r="P322" s="412"/>
    </row>
    <row r="323" spans="7:16" s="63" customFormat="1">
      <c r="G323" s="412"/>
      <c r="H323" s="412"/>
      <c r="I323" s="412"/>
      <c r="J323" s="412"/>
      <c r="K323" s="412"/>
      <c r="L323" s="412"/>
      <c r="M323" s="434"/>
      <c r="N323" s="412"/>
      <c r="O323" s="412"/>
      <c r="P323" s="412"/>
    </row>
    <row r="324" spans="7:16" s="63" customFormat="1">
      <c r="G324" s="412"/>
      <c r="H324" s="412"/>
      <c r="I324" s="412"/>
      <c r="J324" s="412"/>
      <c r="K324" s="412"/>
      <c r="L324" s="412"/>
      <c r="M324" s="434"/>
      <c r="N324" s="412"/>
      <c r="O324" s="412"/>
      <c r="P324" s="412"/>
    </row>
    <row r="325" spans="7:16" s="63" customFormat="1">
      <c r="G325" s="412"/>
      <c r="H325" s="412"/>
      <c r="I325" s="412"/>
      <c r="J325" s="412"/>
      <c r="K325" s="412"/>
      <c r="L325" s="412"/>
      <c r="M325" s="434"/>
      <c r="N325" s="412"/>
      <c r="O325" s="412"/>
      <c r="P325" s="412"/>
    </row>
    <row r="326" spans="7:16" s="63" customFormat="1">
      <c r="G326" s="412"/>
      <c r="H326" s="412"/>
      <c r="I326" s="412"/>
      <c r="J326" s="412"/>
      <c r="K326" s="412"/>
      <c r="L326" s="412"/>
      <c r="M326" s="434"/>
      <c r="N326" s="412"/>
      <c r="O326" s="412"/>
      <c r="P326" s="412"/>
    </row>
    <row r="327" spans="7:16" s="63" customFormat="1">
      <c r="G327" s="412"/>
      <c r="H327" s="412"/>
      <c r="I327" s="412"/>
      <c r="J327" s="412"/>
      <c r="K327" s="412"/>
      <c r="L327" s="412"/>
      <c r="M327" s="434"/>
      <c r="N327" s="412"/>
      <c r="O327" s="412"/>
      <c r="P327" s="412"/>
    </row>
    <row r="328" spans="7:16" s="63" customFormat="1">
      <c r="G328" s="412"/>
      <c r="H328" s="412"/>
      <c r="I328" s="412"/>
      <c r="J328" s="412"/>
      <c r="K328" s="412"/>
      <c r="L328" s="412"/>
      <c r="M328" s="434"/>
      <c r="N328" s="412"/>
      <c r="O328" s="412"/>
      <c r="P328" s="412"/>
    </row>
    <row r="329" spans="7:16" s="63" customFormat="1">
      <c r="G329" s="412"/>
      <c r="H329" s="412"/>
      <c r="I329" s="412"/>
      <c r="J329" s="412"/>
      <c r="K329" s="412"/>
      <c r="L329" s="412"/>
      <c r="M329" s="434"/>
      <c r="N329" s="412"/>
      <c r="O329" s="412"/>
      <c r="P329" s="412"/>
    </row>
    <row r="330" spans="7:16" s="63" customFormat="1">
      <c r="G330" s="412"/>
      <c r="H330" s="412"/>
      <c r="I330" s="412"/>
      <c r="J330" s="412"/>
      <c r="K330" s="412"/>
      <c r="L330" s="412"/>
      <c r="M330" s="434"/>
      <c r="N330" s="412"/>
      <c r="O330" s="412"/>
      <c r="P330" s="412"/>
    </row>
    <row r="331" spans="7:16" s="63" customFormat="1">
      <c r="G331" s="412"/>
      <c r="H331" s="412"/>
      <c r="I331" s="412"/>
      <c r="J331" s="412"/>
      <c r="K331" s="412"/>
      <c r="L331" s="412"/>
      <c r="M331" s="434"/>
      <c r="N331" s="412"/>
      <c r="O331" s="412"/>
      <c r="P331" s="412"/>
    </row>
    <row r="332" spans="7:16" s="63" customFormat="1">
      <c r="G332" s="412"/>
      <c r="H332" s="412"/>
      <c r="I332" s="412"/>
      <c r="J332" s="412"/>
      <c r="K332" s="412"/>
      <c r="L332" s="412"/>
      <c r="M332" s="434"/>
      <c r="N332" s="412"/>
      <c r="O332" s="412"/>
      <c r="P332" s="412"/>
    </row>
    <row r="333" spans="7:16" s="63" customFormat="1">
      <c r="G333" s="412"/>
      <c r="H333" s="412"/>
      <c r="I333" s="412"/>
      <c r="J333" s="412"/>
      <c r="K333" s="412"/>
      <c r="L333" s="412"/>
      <c r="M333" s="434"/>
      <c r="N333" s="412"/>
      <c r="O333" s="412"/>
      <c r="P333" s="412"/>
    </row>
    <row r="334" spans="7:16" s="63" customFormat="1">
      <c r="G334" s="412"/>
      <c r="H334" s="412"/>
      <c r="I334" s="412"/>
      <c r="J334" s="412"/>
      <c r="K334" s="412"/>
      <c r="L334" s="412"/>
      <c r="M334" s="434"/>
      <c r="N334" s="412"/>
      <c r="O334" s="412"/>
      <c r="P334" s="412"/>
    </row>
    <row r="335" spans="7:16" s="63" customFormat="1">
      <c r="G335" s="412"/>
      <c r="H335" s="412"/>
      <c r="I335" s="412"/>
      <c r="J335" s="412"/>
      <c r="K335" s="412"/>
      <c r="L335" s="412"/>
      <c r="M335" s="434"/>
      <c r="N335" s="412"/>
      <c r="O335" s="412"/>
      <c r="P335" s="412"/>
    </row>
    <row r="336" spans="7:16" s="63" customFormat="1">
      <c r="G336" s="412"/>
      <c r="H336" s="412"/>
      <c r="I336" s="412"/>
      <c r="J336" s="412"/>
      <c r="K336" s="412"/>
      <c r="L336" s="412"/>
      <c r="M336" s="434"/>
      <c r="N336" s="412"/>
      <c r="O336" s="412"/>
      <c r="P336" s="412"/>
    </row>
    <row r="337" spans="7:16" s="63" customFormat="1">
      <c r="G337" s="412"/>
      <c r="H337" s="412"/>
      <c r="I337" s="412"/>
      <c r="J337" s="412"/>
      <c r="K337" s="412"/>
      <c r="L337" s="412"/>
      <c r="M337" s="434"/>
      <c r="N337" s="412"/>
      <c r="O337" s="412"/>
      <c r="P337" s="412"/>
    </row>
    <row r="338" spans="7:16" s="63" customFormat="1">
      <c r="G338" s="412"/>
      <c r="H338" s="412"/>
      <c r="I338" s="412"/>
      <c r="J338" s="412"/>
      <c r="K338" s="412"/>
      <c r="L338" s="412"/>
      <c r="M338" s="434"/>
      <c r="N338" s="412"/>
      <c r="O338" s="412"/>
      <c r="P338" s="412"/>
    </row>
    <row r="339" spans="7:16" s="63" customFormat="1">
      <c r="G339" s="412"/>
      <c r="H339" s="412"/>
      <c r="I339" s="412"/>
      <c r="J339" s="412"/>
      <c r="K339" s="412"/>
      <c r="L339" s="412"/>
      <c r="M339" s="434"/>
      <c r="N339" s="412"/>
      <c r="O339" s="412"/>
      <c r="P339" s="412"/>
    </row>
    <row r="340" spans="7:16" s="63" customFormat="1">
      <c r="G340" s="412"/>
      <c r="H340" s="412"/>
      <c r="I340" s="412"/>
      <c r="J340" s="412"/>
      <c r="K340" s="412"/>
      <c r="L340" s="412"/>
      <c r="M340" s="434"/>
      <c r="N340" s="412"/>
      <c r="O340" s="412"/>
      <c r="P340" s="412"/>
    </row>
    <row r="341" spans="7:16" s="63" customFormat="1">
      <c r="G341" s="412"/>
      <c r="H341" s="412"/>
      <c r="I341" s="412"/>
      <c r="J341" s="412"/>
      <c r="K341" s="412"/>
      <c r="L341" s="412"/>
      <c r="M341" s="434"/>
      <c r="N341" s="412"/>
      <c r="O341" s="412"/>
      <c r="P341" s="412"/>
    </row>
    <row r="342" spans="7:16" s="63" customFormat="1">
      <c r="G342" s="412"/>
      <c r="H342" s="412"/>
      <c r="I342" s="412"/>
      <c r="J342" s="412"/>
      <c r="K342" s="412"/>
      <c r="L342" s="412"/>
      <c r="M342" s="434"/>
      <c r="N342" s="412"/>
      <c r="O342" s="412"/>
      <c r="P342" s="412"/>
    </row>
    <row r="343" spans="7:16" s="63" customFormat="1">
      <c r="G343" s="412"/>
      <c r="H343" s="412"/>
      <c r="I343" s="412"/>
      <c r="J343" s="412"/>
      <c r="K343" s="412"/>
      <c r="L343" s="412"/>
      <c r="M343" s="434"/>
      <c r="N343" s="412"/>
      <c r="O343" s="412"/>
      <c r="P343" s="412"/>
    </row>
    <row r="344" spans="7:16" s="63" customFormat="1">
      <c r="G344" s="412"/>
      <c r="H344" s="412"/>
      <c r="I344" s="412"/>
      <c r="J344" s="412"/>
      <c r="K344" s="412"/>
      <c r="L344" s="412"/>
      <c r="M344" s="434"/>
      <c r="N344" s="412"/>
      <c r="O344" s="412"/>
      <c r="P344" s="412"/>
    </row>
    <row r="345" spans="7:16" s="63" customFormat="1">
      <c r="G345" s="412"/>
      <c r="H345" s="412"/>
      <c r="I345" s="412"/>
      <c r="J345" s="412"/>
      <c r="K345" s="412"/>
      <c r="L345" s="412"/>
      <c r="M345" s="434"/>
      <c r="N345" s="412"/>
      <c r="O345" s="412"/>
      <c r="P345" s="412"/>
    </row>
    <row r="346" spans="7:16" s="63" customFormat="1">
      <c r="G346" s="412"/>
      <c r="H346" s="412"/>
      <c r="I346" s="412"/>
      <c r="J346" s="412"/>
      <c r="K346" s="412"/>
      <c r="L346" s="412"/>
      <c r="M346" s="434"/>
      <c r="N346" s="412"/>
      <c r="O346" s="412"/>
      <c r="P346" s="412"/>
    </row>
    <row r="347" spans="7:16" s="63" customFormat="1">
      <c r="G347" s="412"/>
      <c r="H347" s="412"/>
      <c r="I347" s="412"/>
      <c r="J347" s="412"/>
      <c r="K347" s="412"/>
      <c r="L347" s="412"/>
      <c r="M347" s="434"/>
      <c r="N347" s="412"/>
      <c r="O347" s="412"/>
      <c r="P347" s="412"/>
    </row>
    <row r="348" spans="7:16" s="63" customFormat="1">
      <c r="G348" s="412"/>
      <c r="H348" s="412"/>
      <c r="I348" s="412"/>
      <c r="J348" s="412"/>
      <c r="K348" s="412"/>
      <c r="L348" s="412"/>
      <c r="M348" s="434"/>
      <c r="N348" s="412"/>
      <c r="O348" s="412"/>
      <c r="P348" s="412"/>
    </row>
    <row r="349" spans="7:16" s="63" customFormat="1">
      <c r="G349" s="412"/>
      <c r="H349" s="412"/>
      <c r="I349" s="412"/>
      <c r="J349" s="412"/>
      <c r="K349" s="412"/>
      <c r="L349" s="412"/>
      <c r="M349" s="434"/>
      <c r="N349" s="412"/>
      <c r="O349" s="412"/>
      <c r="P349" s="412"/>
    </row>
    <row r="350" spans="7:16" s="63" customFormat="1">
      <c r="G350" s="412"/>
      <c r="H350" s="412"/>
      <c r="I350" s="412"/>
      <c r="J350" s="412"/>
      <c r="K350" s="412"/>
      <c r="L350" s="412"/>
      <c r="M350" s="434"/>
      <c r="N350" s="412"/>
      <c r="O350" s="412"/>
      <c r="P350" s="412"/>
    </row>
    <row r="351" spans="7:16" s="63" customFormat="1">
      <c r="G351" s="412"/>
      <c r="H351" s="412"/>
      <c r="I351" s="412"/>
      <c r="J351" s="412"/>
      <c r="K351" s="412"/>
      <c r="L351" s="412"/>
      <c r="M351" s="434"/>
      <c r="N351" s="412"/>
      <c r="O351" s="412"/>
      <c r="P351" s="412"/>
    </row>
    <row r="352" spans="7:16" s="63" customFormat="1">
      <c r="G352" s="412"/>
      <c r="H352" s="412"/>
      <c r="I352" s="412"/>
      <c r="J352" s="412"/>
      <c r="K352" s="412"/>
      <c r="L352" s="412"/>
      <c r="M352" s="434"/>
      <c r="N352" s="412"/>
      <c r="O352" s="412"/>
      <c r="P352" s="412"/>
    </row>
    <row r="353" spans="7:16" s="63" customFormat="1">
      <c r="G353" s="412"/>
      <c r="H353" s="412"/>
      <c r="I353" s="412"/>
      <c r="J353" s="412"/>
      <c r="K353" s="412"/>
      <c r="L353" s="412"/>
      <c r="M353" s="434"/>
      <c r="N353" s="412"/>
      <c r="O353" s="412"/>
      <c r="P353" s="412"/>
    </row>
    <row r="354" spans="7:16" s="63" customFormat="1">
      <c r="G354" s="412"/>
      <c r="H354" s="412"/>
      <c r="I354" s="412"/>
      <c r="J354" s="412"/>
      <c r="K354" s="412"/>
      <c r="L354" s="412"/>
      <c r="M354" s="434"/>
      <c r="N354" s="412"/>
      <c r="O354" s="412"/>
      <c r="P354" s="412"/>
    </row>
    <row r="355" spans="7:16" s="63" customFormat="1">
      <c r="G355" s="412"/>
      <c r="H355" s="412"/>
      <c r="I355" s="412"/>
      <c r="J355" s="412"/>
      <c r="K355" s="412"/>
      <c r="L355" s="412"/>
      <c r="M355" s="434"/>
      <c r="N355" s="412"/>
      <c r="O355" s="412"/>
      <c r="P355" s="412"/>
    </row>
    <row r="356" spans="7:16" s="63" customFormat="1">
      <c r="G356" s="412"/>
      <c r="H356" s="412"/>
      <c r="I356" s="412"/>
      <c r="J356" s="412"/>
      <c r="K356" s="412"/>
      <c r="L356" s="412"/>
      <c r="M356" s="434"/>
      <c r="N356" s="412"/>
      <c r="O356" s="412"/>
      <c r="P356" s="412"/>
    </row>
    <row r="357" spans="7:16" s="63" customFormat="1">
      <c r="G357" s="412"/>
      <c r="H357" s="412"/>
      <c r="I357" s="412"/>
      <c r="J357" s="412"/>
      <c r="K357" s="412"/>
      <c r="L357" s="412"/>
      <c r="M357" s="434"/>
      <c r="N357" s="412"/>
      <c r="O357" s="412"/>
      <c r="P357" s="412"/>
    </row>
    <row r="358" spans="7:16" s="63" customFormat="1">
      <c r="G358" s="412"/>
      <c r="H358" s="412"/>
      <c r="I358" s="412"/>
      <c r="J358" s="412"/>
      <c r="K358" s="412"/>
      <c r="L358" s="412"/>
      <c r="M358" s="434"/>
      <c r="N358" s="412"/>
      <c r="O358" s="412"/>
      <c r="P358" s="412"/>
    </row>
    <row r="359" spans="7:16" s="63" customFormat="1">
      <c r="G359" s="412"/>
      <c r="H359" s="412"/>
      <c r="I359" s="412"/>
      <c r="J359" s="412"/>
      <c r="K359" s="412"/>
      <c r="L359" s="412"/>
      <c r="M359" s="434"/>
      <c r="N359" s="412"/>
      <c r="O359" s="412"/>
      <c r="P359" s="412"/>
    </row>
    <row r="360" spans="7:16" s="63" customFormat="1">
      <c r="G360" s="412"/>
      <c r="H360" s="412"/>
      <c r="I360" s="412"/>
      <c r="J360" s="412"/>
      <c r="K360" s="412"/>
      <c r="L360" s="412"/>
      <c r="M360" s="434"/>
      <c r="N360" s="412"/>
      <c r="O360" s="412"/>
      <c r="P360" s="412"/>
    </row>
    <row r="361" spans="7:16" s="63" customFormat="1">
      <c r="G361" s="412"/>
      <c r="H361" s="412"/>
      <c r="I361" s="412"/>
      <c r="J361" s="412"/>
      <c r="K361" s="412"/>
      <c r="L361" s="412"/>
      <c r="M361" s="434"/>
      <c r="N361" s="412"/>
      <c r="O361" s="412"/>
      <c r="P361" s="412"/>
    </row>
    <row r="362" spans="7:16" s="63" customFormat="1">
      <c r="G362" s="412"/>
      <c r="H362" s="412"/>
      <c r="I362" s="412"/>
      <c r="J362" s="412"/>
      <c r="K362" s="412"/>
      <c r="L362" s="412"/>
      <c r="M362" s="434"/>
      <c r="N362" s="412"/>
      <c r="O362" s="412"/>
      <c r="P362" s="412"/>
    </row>
    <row r="363" spans="7:16" s="63" customFormat="1">
      <c r="G363" s="412"/>
      <c r="H363" s="412"/>
      <c r="I363" s="412"/>
      <c r="J363" s="412"/>
      <c r="K363" s="412"/>
      <c r="L363" s="412"/>
      <c r="M363" s="434"/>
      <c r="N363" s="412"/>
      <c r="O363" s="412"/>
      <c r="P363" s="412"/>
    </row>
    <row r="364" spans="7:16" s="63" customFormat="1">
      <c r="G364" s="412"/>
      <c r="H364" s="412"/>
      <c r="I364" s="412"/>
      <c r="J364" s="412"/>
      <c r="K364" s="412"/>
      <c r="L364" s="412"/>
      <c r="M364" s="434"/>
      <c r="N364" s="412"/>
      <c r="O364" s="412"/>
      <c r="P364" s="412"/>
    </row>
    <row r="365" spans="7:16" s="63" customFormat="1">
      <c r="G365" s="412"/>
      <c r="H365" s="412"/>
      <c r="I365" s="412"/>
      <c r="J365" s="412"/>
      <c r="K365" s="412"/>
      <c r="L365" s="412"/>
      <c r="M365" s="434"/>
      <c r="N365" s="412"/>
      <c r="O365" s="412"/>
      <c r="P365" s="412"/>
    </row>
    <row r="366" spans="7:16" s="63" customFormat="1">
      <c r="G366" s="412"/>
      <c r="H366" s="412"/>
      <c r="I366" s="412"/>
      <c r="J366" s="412"/>
      <c r="K366" s="412"/>
      <c r="L366" s="412"/>
      <c r="M366" s="434"/>
      <c r="N366" s="412"/>
      <c r="O366" s="412"/>
      <c r="P366" s="412"/>
    </row>
    <row r="367" spans="7:16" s="63" customFormat="1">
      <c r="G367" s="412"/>
      <c r="H367" s="412"/>
      <c r="I367" s="412"/>
      <c r="J367" s="412"/>
      <c r="K367" s="412"/>
      <c r="L367" s="412"/>
      <c r="M367" s="434"/>
      <c r="N367" s="412"/>
      <c r="O367" s="412"/>
      <c r="P367" s="412"/>
    </row>
    <row r="368" spans="7:16" s="63" customFormat="1">
      <c r="G368" s="412"/>
      <c r="H368" s="412"/>
      <c r="I368" s="412"/>
      <c r="J368" s="412"/>
      <c r="K368" s="412"/>
      <c r="L368" s="412"/>
      <c r="M368" s="434"/>
      <c r="N368" s="412"/>
      <c r="O368" s="412"/>
      <c r="P368" s="412"/>
    </row>
    <row r="369" spans="2:16" s="63" customFormat="1">
      <c r="G369" s="412"/>
      <c r="H369" s="412"/>
      <c r="I369" s="412"/>
      <c r="J369" s="412"/>
      <c r="K369" s="412"/>
      <c r="L369" s="412"/>
      <c r="M369" s="434"/>
      <c r="N369" s="412"/>
      <c r="O369" s="412"/>
      <c r="P369" s="412"/>
    </row>
    <row r="370" spans="2:16" s="63" customFormat="1">
      <c r="G370" s="412"/>
      <c r="H370" s="412"/>
      <c r="I370" s="412"/>
      <c r="J370" s="412"/>
      <c r="K370" s="412"/>
      <c r="L370" s="412"/>
      <c r="M370" s="434"/>
      <c r="N370" s="412"/>
      <c r="O370" s="412"/>
      <c r="P370" s="412"/>
    </row>
    <row r="371" spans="2:16" s="63" customFormat="1">
      <c r="G371" s="412"/>
      <c r="H371" s="412"/>
      <c r="I371" s="412"/>
      <c r="J371" s="412"/>
      <c r="K371" s="412"/>
      <c r="L371" s="412"/>
      <c r="M371" s="434"/>
      <c r="N371" s="412"/>
      <c r="O371" s="412"/>
      <c r="P371" s="412"/>
    </row>
    <row r="372" spans="2:16" s="63" customFormat="1">
      <c r="G372" s="412"/>
      <c r="H372" s="412"/>
      <c r="I372" s="412"/>
      <c r="J372" s="412"/>
      <c r="K372" s="412"/>
      <c r="L372" s="412"/>
      <c r="M372" s="434"/>
      <c r="N372" s="412"/>
      <c r="O372" s="412"/>
      <c r="P372" s="412"/>
    </row>
    <row r="373" spans="2:16" s="63" customFormat="1">
      <c r="G373" s="412"/>
      <c r="H373" s="412"/>
      <c r="I373" s="412"/>
      <c r="J373" s="412"/>
      <c r="K373" s="412"/>
      <c r="L373" s="412"/>
      <c r="M373" s="434"/>
      <c r="N373" s="412"/>
      <c r="O373" s="412"/>
      <c r="P373" s="412"/>
    </row>
    <row r="374" spans="2:16" s="63" customFormat="1">
      <c r="G374" s="412"/>
      <c r="H374" s="412"/>
      <c r="I374" s="412"/>
      <c r="J374" s="412"/>
      <c r="K374" s="412"/>
      <c r="L374" s="412"/>
      <c r="M374" s="434"/>
      <c r="N374" s="412"/>
      <c r="O374" s="412"/>
      <c r="P374" s="412"/>
    </row>
    <row r="375" spans="2:16" s="63" customFormat="1">
      <c r="G375" s="412"/>
      <c r="H375" s="412"/>
      <c r="I375" s="412"/>
      <c r="J375" s="412"/>
      <c r="K375" s="412"/>
      <c r="L375" s="412"/>
      <c r="M375" s="434"/>
      <c r="N375" s="412"/>
      <c r="O375" s="412"/>
      <c r="P375" s="412"/>
    </row>
    <row r="376" spans="2:16" s="63" customFormat="1">
      <c r="G376" s="412"/>
      <c r="H376" s="412"/>
      <c r="I376" s="412"/>
      <c r="J376" s="412"/>
      <c r="K376" s="412"/>
      <c r="L376" s="412"/>
      <c r="M376" s="434"/>
      <c r="N376" s="412"/>
      <c r="O376" s="412"/>
      <c r="P376" s="412"/>
    </row>
    <row r="377" spans="2:16" s="63" customFormat="1">
      <c r="G377" s="412"/>
      <c r="H377" s="412"/>
      <c r="I377" s="412"/>
      <c r="J377" s="412"/>
      <c r="K377" s="412"/>
      <c r="L377" s="412"/>
      <c r="M377" s="434"/>
      <c r="N377" s="412"/>
      <c r="O377" s="412"/>
      <c r="P377" s="412"/>
    </row>
    <row r="378" spans="2:16" s="63" customFormat="1">
      <c r="B378" s="1"/>
      <c r="C378" s="1"/>
      <c r="D378" s="1"/>
      <c r="E378" s="1"/>
      <c r="F378" s="1"/>
      <c r="G378" s="412"/>
      <c r="H378" s="412"/>
      <c r="I378" s="412"/>
      <c r="J378" s="412"/>
      <c r="K378" s="412"/>
      <c r="L378" s="412"/>
      <c r="M378" s="434"/>
      <c r="N378" s="412"/>
      <c r="O378" s="412"/>
      <c r="P378" s="412"/>
    </row>
  </sheetData>
  <mergeCells count="5">
    <mergeCell ref="G2:R2"/>
    <mergeCell ref="G3:R3"/>
    <mergeCell ref="G4:R4"/>
    <mergeCell ref="L5:M5"/>
    <mergeCell ref="I6:P6"/>
  </mergeCells>
  <dataValidations count="2">
    <dataValidation type="list" allowBlank="1" showInputMessage="1" showErrorMessage="1" sqref="J8:J214">
      <formula1>INDIRECT($R8)</formula1>
    </dataValidation>
    <dataValidation type="list" allowBlank="1" showInputMessage="1" showErrorMessage="1" sqref="P8:P214">
      <formula1>$U$2:$U$4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'C:\Users\CONTABILIDAD\Downloads\[POA Hospital Provincial Dr. Leopoldo Martinez  2026.xlsx]Insumos2'!#REF!</xm:f>
          </x14:formula1>
          <xm:sqref>I8:I214</xm:sqref>
        </x14:dataValidation>
        <x14:dataValidation type="list" allowBlank="1" showInputMessage="1" showErrorMessage="1">
          <x14:formula1>
            <xm:f>'C:\Users\CONTABILIDAD\Downloads\[POA Hospital Provincial Dr. Leopoldo Martinez  2026.xlsx]PPNE2'!#REF!</xm:f>
          </x14:formula1>
          <xm:sqref>G8:G214 H9:H214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E26" sqref="E26"/>
    </sheetView>
  </sheetViews>
  <sheetFormatPr baseColWidth="10" defaultColWidth="11.42578125" defaultRowHeight="1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c r="A1" s="474" t="e">
        <f>+#REF!</f>
        <v>#REF!</v>
      </c>
      <c r="B1" s="475"/>
      <c r="C1" s="475"/>
      <c r="D1" s="475"/>
      <c r="E1" s="475"/>
      <c r="F1" s="475"/>
      <c r="G1" s="475"/>
    </row>
    <row r="2" spans="1:7" ht="15.75">
      <c r="A2" s="476" t="e">
        <f>+#REF!</f>
        <v>#REF!</v>
      </c>
      <c r="B2" s="477"/>
      <c r="C2" s="477"/>
      <c r="D2" s="477"/>
      <c r="E2" s="477"/>
      <c r="F2" s="477"/>
      <c r="G2" s="477"/>
    </row>
    <row r="3" spans="1:7">
      <c r="A3" s="478" t="e">
        <f>+#REF!</f>
        <v>#REF!</v>
      </c>
      <c r="B3" s="479"/>
      <c r="C3" s="479"/>
      <c r="D3" s="479"/>
      <c r="E3" s="479"/>
      <c r="F3" s="479"/>
      <c r="G3" s="479"/>
    </row>
    <row r="4" spans="1:7" ht="12.75">
      <c r="A4" s="480" t="s">
        <v>511</v>
      </c>
      <c r="B4" s="481"/>
      <c r="C4" s="481"/>
      <c r="D4" s="481"/>
      <c r="E4" s="481"/>
      <c r="F4" s="481"/>
      <c r="G4" s="481"/>
    </row>
    <row r="5" spans="1:7" ht="12.75">
      <c r="A5" s="480" t="e">
        <f>+#REF!</f>
        <v>#REF!</v>
      </c>
      <c r="B5" s="481"/>
      <c r="C5" s="481"/>
      <c r="D5" s="481"/>
      <c r="E5" s="481"/>
      <c r="F5" s="481"/>
      <c r="G5" s="481"/>
    </row>
    <row r="6" spans="1:7" ht="12.75">
      <c r="A6" s="15" t="s">
        <v>512</v>
      </c>
      <c r="B6" s="5"/>
      <c r="C6" s="5"/>
      <c r="D6" s="5"/>
      <c r="E6" s="482" t="e">
        <f>+#REF!</f>
        <v>#REF!</v>
      </c>
      <c r="F6" s="482"/>
      <c r="G6" s="482"/>
    </row>
    <row r="7" spans="1:7" ht="12.75">
      <c r="A7" s="18" t="s">
        <v>113</v>
      </c>
      <c r="B7" s="19"/>
      <c r="C7" s="19"/>
      <c r="D7" s="16"/>
      <c r="E7" s="473" t="e">
        <f>+#REF!</f>
        <v>#REF!</v>
      </c>
      <c r="F7" s="473"/>
      <c r="G7" s="473"/>
    </row>
    <row r="8" spans="1:7" ht="48" customHeight="1">
      <c r="A8" s="249" t="s">
        <v>513</v>
      </c>
      <c r="B8" s="249" t="s">
        <v>514</v>
      </c>
      <c r="C8" s="249" t="s">
        <v>515</v>
      </c>
      <c r="D8" s="249" t="s">
        <v>516</v>
      </c>
      <c r="E8" s="250" t="s">
        <v>517</v>
      </c>
      <c r="F8" s="269" t="s">
        <v>518</v>
      </c>
      <c r="G8" s="269" t="s">
        <v>519</v>
      </c>
    </row>
    <row r="9" spans="1:7" ht="12.75">
      <c r="A9" s="251">
        <v>3</v>
      </c>
      <c r="B9" s="252"/>
      <c r="C9" s="252"/>
      <c r="D9" s="252"/>
      <c r="E9" s="253" t="s">
        <v>491</v>
      </c>
      <c r="F9" s="270">
        <f>+F10</f>
        <v>0</v>
      </c>
      <c r="G9" s="271">
        <f>G10</f>
        <v>0</v>
      </c>
    </row>
    <row r="10" spans="1:7" ht="12.75">
      <c r="A10" s="254"/>
      <c r="B10" s="254">
        <v>31</v>
      </c>
      <c r="C10" s="255"/>
      <c r="D10" s="255"/>
      <c r="E10" s="256" t="s">
        <v>520</v>
      </c>
      <c r="F10" s="272">
        <f>SUM(F11:F11)</f>
        <v>0</v>
      </c>
      <c r="G10" s="273">
        <f>G11</f>
        <v>0</v>
      </c>
    </row>
    <row r="11" spans="1:7" ht="12.75">
      <c r="A11" s="257"/>
      <c r="B11" s="257"/>
      <c r="C11" s="257">
        <v>312</v>
      </c>
      <c r="D11" s="258"/>
      <c r="E11" s="259" t="s">
        <v>521</v>
      </c>
      <c r="F11" s="274">
        <v>0</v>
      </c>
      <c r="G11" s="275">
        <f>IFERROR(F11/$F$31*100,"0.00")</f>
        <v>0</v>
      </c>
    </row>
    <row r="12" spans="1:7" ht="12.75">
      <c r="A12" s="260">
        <v>4</v>
      </c>
      <c r="B12" s="261"/>
      <c r="C12" s="261"/>
      <c r="D12" s="261"/>
      <c r="E12" s="262" t="s">
        <v>522</v>
      </c>
      <c r="F12" s="276">
        <f>+F13+F19</f>
        <v>10000000</v>
      </c>
      <c r="G12" s="276">
        <f>G13+G19</f>
        <v>50.620733709873299</v>
      </c>
    </row>
    <row r="13" spans="1:7" ht="12.75">
      <c r="A13" s="254"/>
      <c r="B13" s="254">
        <v>41</v>
      </c>
      <c r="C13" s="1"/>
      <c r="D13" s="255"/>
      <c r="E13" s="263" t="s">
        <v>523</v>
      </c>
      <c r="F13" s="272">
        <f>SUM(F15:F18)</f>
        <v>10000000</v>
      </c>
      <c r="G13" s="277">
        <f>SUM(G15:G18)</f>
        <v>50.620733709873299</v>
      </c>
    </row>
    <row r="14" spans="1:7" ht="24">
      <c r="A14" s="254"/>
      <c r="B14" s="254"/>
      <c r="C14" s="254">
        <v>413</v>
      </c>
      <c r="D14" s="255"/>
      <c r="E14" s="263" t="s">
        <v>524</v>
      </c>
      <c r="F14" s="272">
        <f>SUM(F16:F19)</f>
        <v>10000000</v>
      </c>
      <c r="G14" s="277">
        <f>SUM(G16:G19)</f>
        <v>50.620733709873299</v>
      </c>
    </row>
    <row r="15" spans="1:7" ht="12.75">
      <c r="A15" s="257"/>
      <c r="B15" s="257"/>
      <c r="C15" s="257">
        <v>413</v>
      </c>
      <c r="D15" s="258" t="s">
        <v>525</v>
      </c>
      <c r="E15" s="259" t="s">
        <v>526</v>
      </c>
      <c r="F15" s="274">
        <v>0</v>
      </c>
      <c r="G15" s="275">
        <f>IFERROR(F15/$F$31*100,"0.00")</f>
        <v>0</v>
      </c>
    </row>
    <row r="16" spans="1:7" ht="12.75">
      <c r="A16" s="257"/>
      <c r="B16" s="257"/>
      <c r="C16" s="257">
        <v>413</v>
      </c>
      <c r="D16" s="258" t="s">
        <v>527</v>
      </c>
      <c r="E16" s="259" t="s">
        <v>528</v>
      </c>
      <c r="F16" s="274">
        <v>10000000</v>
      </c>
      <c r="G16" s="275">
        <f>IFERROR(F16/$F$31*100,"0.00")</f>
        <v>50.620733709873299</v>
      </c>
    </row>
    <row r="17" spans="1:7" ht="12.75">
      <c r="A17" s="257"/>
      <c r="B17" s="257"/>
      <c r="C17" s="257">
        <v>413</v>
      </c>
      <c r="D17" s="258" t="s">
        <v>529</v>
      </c>
      <c r="E17" s="259" t="s">
        <v>530</v>
      </c>
      <c r="F17" s="274">
        <v>0</v>
      </c>
      <c r="G17" s="275">
        <f>IFERROR(F17/$F$31*100,"0.00")</f>
        <v>0</v>
      </c>
    </row>
    <row r="18" spans="1:7" ht="24">
      <c r="A18" s="257"/>
      <c r="B18" s="257"/>
      <c r="C18" s="257">
        <v>414</v>
      </c>
      <c r="D18" s="258"/>
      <c r="E18" s="264" t="s">
        <v>531</v>
      </c>
      <c r="F18" s="274">
        <v>0</v>
      </c>
      <c r="G18" s="275">
        <f>IFERROR(F18/$F$31*100,"0.00")</f>
        <v>0</v>
      </c>
    </row>
    <row r="19" spans="1:7" ht="12.75">
      <c r="A19" s="254"/>
      <c r="B19" s="254">
        <v>42</v>
      </c>
      <c r="C19" s="254"/>
      <c r="D19" s="255"/>
      <c r="E19" s="256" t="s">
        <v>532</v>
      </c>
      <c r="F19" s="272">
        <f>SUM(F21:F22)</f>
        <v>0</v>
      </c>
      <c r="G19" s="277">
        <f>G21+G22</f>
        <v>0</v>
      </c>
    </row>
    <row r="20" spans="1:7" ht="24">
      <c r="A20" s="254"/>
      <c r="B20" s="254"/>
      <c r="C20" s="254">
        <v>423</v>
      </c>
      <c r="D20" s="255"/>
      <c r="E20" s="256" t="s">
        <v>533</v>
      </c>
      <c r="F20" s="272">
        <f>+F21+F22</f>
        <v>0</v>
      </c>
      <c r="G20" s="275">
        <f>+G21+G22</f>
        <v>0</v>
      </c>
    </row>
    <row r="21" spans="1:7" ht="12.75">
      <c r="A21" s="257"/>
      <c r="B21" s="257"/>
      <c r="C21" s="257">
        <v>423</v>
      </c>
      <c r="D21" s="258" t="s">
        <v>525</v>
      </c>
      <c r="E21" s="259" t="s">
        <v>534</v>
      </c>
      <c r="F21" s="274">
        <v>0</v>
      </c>
      <c r="G21" s="275">
        <f>IFERROR(F21/$F$31*100,"0.00")</f>
        <v>0</v>
      </c>
    </row>
    <row r="22" spans="1:7" ht="12.75">
      <c r="A22" s="257"/>
      <c r="B22" s="257"/>
      <c r="C22" s="257">
        <v>423</v>
      </c>
      <c r="D22" s="258" t="s">
        <v>527</v>
      </c>
      <c r="E22" s="259" t="s">
        <v>535</v>
      </c>
      <c r="F22" s="274">
        <v>0</v>
      </c>
      <c r="G22" s="275">
        <f>IFERROR(F22/$F$31*100,"0.00")</f>
        <v>0</v>
      </c>
    </row>
    <row r="23" spans="1:7" ht="12.75">
      <c r="A23" s="260">
        <v>5</v>
      </c>
      <c r="B23" s="261"/>
      <c r="C23" s="261"/>
      <c r="D23" s="261"/>
      <c r="E23" s="262" t="s">
        <v>536</v>
      </c>
      <c r="F23" s="276">
        <f>+F24</f>
        <v>9754751.1999999993</v>
      </c>
      <c r="G23" s="276">
        <f>G24</f>
        <v>0</v>
      </c>
    </row>
    <row r="24" spans="1:7" ht="12.75">
      <c r="A24" s="254"/>
      <c r="B24" s="254">
        <v>51</v>
      </c>
      <c r="C24" s="254"/>
      <c r="D24" s="255"/>
      <c r="E24" s="263" t="s">
        <v>537</v>
      </c>
      <c r="F24" s="272">
        <f>F25</f>
        <v>9754751.1999999993</v>
      </c>
      <c r="G24" s="275">
        <f>G25</f>
        <v>0</v>
      </c>
    </row>
    <row r="25" spans="1:7" ht="12.75">
      <c r="A25" s="254"/>
      <c r="B25" s="254"/>
      <c r="C25" s="254">
        <v>512</v>
      </c>
      <c r="D25" s="255"/>
      <c r="E25" s="263" t="s">
        <v>538</v>
      </c>
      <c r="F25" s="272">
        <f>F26</f>
        <v>9754751.1999999993</v>
      </c>
      <c r="G25" s="275">
        <f>G26</f>
        <v>0</v>
      </c>
    </row>
    <row r="26" spans="1:7" ht="12.75">
      <c r="A26" s="254"/>
      <c r="B26" s="254"/>
      <c r="C26" s="257">
        <v>512</v>
      </c>
      <c r="D26" s="265" t="s">
        <v>539</v>
      </c>
      <c r="E26" s="266" t="s">
        <v>540</v>
      </c>
      <c r="F26" s="278">
        <v>9754751.1999999993</v>
      </c>
      <c r="G26" s="275">
        <f>+G27+G28+G29+G30</f>
        <v>0</v>
      </c>
    </row>
    <row r="27" spans="1:7" ht="24">
      <c r="A27" s="258"/>
      <c r="B27" s="257"/>
      <c r="C27" s="257">
        <v>513</v>
      </c>
      <c r="D27" s="258"/>
      <c r="E27" s="266" t="s">
        <v>541</v>
      </c>
      <c r="F27" s="274">
        <v>0</v>
      </c>
      <c r="G27" s="275">
        <f>IFERROR(F27/$F$31*100,"0.00")</f>
        <v>0</v>
      </c>
    </row>
    <row r="28" spans="1:7" ht="24">
      <c r="A28" s="258"/>
      <c r="B28" s="258"/>
      <c r="C28" s="257">
        <v>512</v>
      </c>
      <c r="D28" s="258"/>
      <c r="E28" s="266" t="s">
        <v>542</v>
      </c>
      <c r="F28" s="274">
        <v>0</v>
      </c>
      <c r="G28" s="275">
        <f>IFERROR(F28/$F$31*100,"0.00")</f>
        <v>0</v>
      </c>
    </row>
    <row r="29" spans="1:7" ht="24">
      <c r="A29" s="258"/>
      <c r="B29" s="258"/>
      <c r="C29" s="257">
        <v>512</v>
      </c>
      <c r="D29" s="258"/>
      <c r="E29" s="266" t="s">
        <v>543</v>
      </c>
      <c r="F29" s="274">
        <v>0</v>
      </c>
      <c r="G29" s="275">
        <f>IFERROR(F29/$F$31*100,"0.00")</f>
        <v>0</v>
      </c>
    </row>
    <row r="30" spans="1:7" ht="12.75">
      <c r="A30" s="258"/>
      <c r="B30" s="258"/>
      <c r="C30" s="257">
        <v>512</v>
      </c>
      <c r="D30" s="258"/>
      <c r="E30" s="266" t="s">
        <v>544</v>
      </c>
      <c r="F30" s="274">
        <v>0</v>
      </c>
      <c r="G30" s="275">
        <f>IFERROR(F30/$F$31*100,"0.00")</f>
        <v>0</v>
      </c>
    </row>
    <row r="31" spans="1:7" s="56" customFormat="1" ht="12.75">
      <c r="A31" s="267"/>
      <c r="B31" s="267"/>
      <c r="C31" s="267"/>
      <c r="D31" s="267"/>
      <c r="E31" s="268" t="s">
        <v>545</v>
      </c>
      <c r="F31" s="279">
        <f>+F23+F12+F9</f>
        <v>19754751.199999999</v>
      </c>
      <c r="G31" s="279">
        <f>+G23+G12+G9</f>
        <v>50.620733709873299</v>
      </c>
    </row>
    <row r="32" spans="1:7" s="56" customFormat="1">
      <c r="A32" s="61"/>
      <c r="B32" s="61"/>
      <c r="C32" s="61"/>
      <c r="D32" s="61"/>
      <c r="E32" s="61"/>
      <c r="F32" s="61"/>
      <c r="G32" s="61"/>
    </row>
    <row r="33" spans="1:7" s="56" customFormat="1">
      <c r="A33" s="61"/>
      <c r="B33" s="61"/>
      <c r="C33" s="61"/>
      <c r="D33" s="61"/>
      <c r="E33" s="61"/>
      <c r="F33" s="61"/>
      <c r="G33" s="61"/>
    </row>
    <row r="34" spans="1:7" s="56" customFormat="1">
      <c r="A34" s="61"/>
      <c r="B34" s="61"/>
      <c r="C34" s="61"/>
      <c r="D34" s="61"/>
      <c r="E34" s="61"/>
      <c r="F34" s="61"/>
      <c r="G34" s="61"/>
    </row>
    <row r="35" spans="1:7" s="56" customFormat="1">
      <c r="A35" s="61"/>
      <c r="B35" s="61"/>
      <c r="C35" s="61"/>
      <c r="D35" s="61"/>
      <c r="E35" s="61"/>
      <c r="F35" s="61"/>
      <c r="G35" s="61"/>
    </row>
    <row r="36" spans="1:7" s="56" customFormat="1">
      <c r="A36" s="61"/>
      <c r="B36" s="61"/>
      <c r="C36" s="61"/>
      <c r="D36" s="61"/>
      <c r="E36" s="61"/>
      <c r="F36" s="61"/>
      <c r="G36" s="61"/>
    </row>
    <row r="37" spans="1:7" s="56" customFormat="1">
      <c r="A37" s="61"/>
      <c r="B37" s="61"/>
      <c r="C37" s="61"/>
      <c r="D37" s="61"/>
      <c r="E37" s="61"/>
      <c r="F37" s="61"/>
      <c r="G37" s="61"/>
    </row>
    <row r="38" spans="1:7" s="56" customFormat="1">
      <c r="A38" s="61"/>
      <c r="B38" s="61"/>
      <c r="C38" s="61"/>
      <c r="D38" s="61"/>
      <c r="E38" s="61"/>
      <c r="F38" s="61"/>
      <c r="G38" s="61"/>
    </row>
    <row r="39" spans="1:7" s="56" customFormat="1">
      <c r="A39" s="62"/>
      <c r="B39" s="62"/>
      <c r="C39" s="62"/>
      <c r="D39" s="62"/>
      <c r="E39" s="62"/>
      <c r="F39" s="62"/>
      <c r="G39" s="62"/>
    </row>
    <row r="40" spans="1:7" s="56" customFormat="1">
      <c r="A40" s="62"/>
      <c r="B40" s="62"/>
      <c r="C40" s="62"/>
      <c r="D40" s="62"/>
      <c r="E40" s="62"/>
      <c r="F40" s="62"/>
      <c r="G40" s="62"/>
    </row>
    <row r="41" spans="1:7" s="56" customFormat="1">
      <c r="A41" s="62"/>
      <c r="B41" s="62"/>
      <c r="C41" s="62"/>
      <c r="D41" s="62"/>
      <c r="E41" s="62"/>
      <c r="F41" s="62"/>
      <c r="G41" s="62"/>
    </row>
    <row r="42" spans="1:7" s="56" customFormat="1">
      <c r="A42" s="62"/>
      <c r="B42" s="62"/>
      <c r="C42" s="62"/>
      <c r="D42" s="62"/>
      <c r="E42" s="62"/>
      <c r="F42" s="62"/>
      <c r="G42" s="62"/>
    </row>
    <row r="43" spans="1:7" s="56" customFormat="1">
      <c r="A43" s="62"/>
      <c r="B43" s="62"/>
      <c r="C43" s="62"/>
      <c r="D43" s="62"/>
      <c r="E43" s="62"/>
      <c r="F43" s="62"/>
      <c r="G43" s="62"/>
    </row>
    <row r="44" spans="1:7" s="56" customFormat="1">
      <c r="A44" s="62"/>
      <c r="B44" s="62"/>
      <c r="C44" s="62"/>
      <c r="D44" s="62"/>
      <c r="E44" s="62"/>
      <c r="F44" s="62"/>
      <c r="G44" s="62"/>
    </row>
    <row r="45" spans="1:7" s="56" customFormat="1">
      <c r="A45" s="62"/>
      <c r="B45" s="62"/>
      <c r="C45" s="62"/>
      <c r="D45" s="62"/>
      <c r="E45" s="62"/>
      <c r="F45" s="62"/>
      <c r="G45" s="62"/>
    </row>
    <row r="46" spans="1:7" s="56" customFormat="1">
      <c r="A46" s="62"/>
      <c r="B46" s="62"/>
      <c r="C46" s="62"/>
      <c r="D46" s="62"/>
      <c r="E46" s="62"/>
      <c r="F46" s="62"/>
      <c r="G46" s="62"/>
    </row>
    <row r="47" spans="1:7" s="56" customFormat="1">
      <c r="A47" s="62"/>
      <c r="B47" s="62"/>
      <c r="C47" s="62"/>
      <c r="D47" s="62"/>
      <c r="E47" s="62"/>
      <c r="F47" s="62"/>
      <c r="G47" s="62"/>
    </row>
    <row r="48" spans="1:7" s="56" customFormat="1">
      <c r="A48" s="62"/>
      <c r="B48" s="62"/>
      <c r="C48" s="62"/>
      <c r="D48" s="62"/>
      <c r="E48" s="62"/>
      <c r="F48" s="62"/>
      <c r="G48" s="62"/>
    </row>
    <row r="49" spans="1:7" s="56" customFormat="1">
      <c r="A49" s="62"/>
      <c r="B49" s="62"/>
      <c r="C49" s="62"/>
      <c r="D49" s="62"/>
      <c r="E49" s="62"/>
      <c r="F49" s="62"/>
      <c r="G49" s="62"/>
    </row>
    <row r="50" spans="1:7" s="56" customFormat="1">
      <c r="A50" s="62"/>
      <c r="B50" s="62"/>
      <c r="C50" s="62"/>
      <c r="D50" s="62"/>
      <c r="E50" s="62"/>
      <c r="F50" s="62"/>
      <c r="G50" s="62"/>
    </row>
    <row r="51" spans="1:7" s="56" customFormat="1">
      <c r="A51" s="62"/>
      <c r="B51" s="62"/>
      <c r="C51" s="62"/>
      <c r="D51" s="62"/>
      <c r="E51" s="62"/>
      <c r="F51" s="62"/>
      <c r="G51" s="62"/>
    </row>
    <row r="52" spans="1:7" s="56" customFormat="1">
      <c r="A52" s="62"/>
      <c r="B52" s="62"/>
      <c r="C52" s="62"/>
      <c r="D52" s="62"/>
      <c r="E52" s="62"/>
      <c r="F52" s="62"/>
      <c r="G52" s="62"/>
    </row>
    <row r="53" spans="1:7" s="56" customFormat="1">
      <c r="A53" s="62"/>
      <c r="B53" s="62"/>
      <c r="C53" s="62"/>
      <c r="D53" s="62"/>
      <c r="E53" s="62"/>
      <c r="F53" s="62"/>
      <c r="G53" s="62"/>
    </row>
    <row r="54" spans="1:7" s="56" customFormat="1">
      <c r="A54" s="62"/>
      <c r="B54" s="62"/>
      <c r="C54" s="62"/>
      <c r="D54" s="62"/>
      <c r="E54" s="62"/>
      <c r="F54" s="62"/>
      <c r="G54" s="62"/>
    </row>
    <row r="55" spans="1:7" s="56" customFormat="1">
      <c r="A55" s="62"/>
      <c r="B55" s="62"/>
      <c r="C55" s="62"/>
      <c r="D55" s="62"/>
      <c r="E55" s="62"/>
      <c r="F55" s="62"/>
      <c r="G55" s="62"/>
    </row>
    <row r="56" spans="1:7" s="56" customFormat="1">
      <c r="A56" s="62"/>
      <c r="B56" s="62"/>
      <c r="C56" s="62"/>
      <c r="D56" s="62"/>
      <c r="E56" s="62"/>
      <c r="F56" s="62"/>
      <c r="G56" s="62"/>
    </row>
    <row r="57" spans="1:7" s="56" customFormat="1">
      <c r="A57" s="62"/>
      <c r="B57" s="62"/>
      <c r="C57" s="62"/>
      <c r="D57" s="62"/>
      <c r="E57" s="62"/>
      <c r="F57" s="62"/>
      <c r="G57" s="62"/>
    </row>
    <row r="58" spans="1:7" s="56" customFormat="1">
      <c r="A58" s="62"/>
      <c r="B58" s="62"/>
      <c r="C58" s="62"/>
      <c r="D58" s="62"/>
      <c r="E58" s="62"/>
      <c r="F58" s="62"/>
      <c r="G58" s="62"/>
    </row>
    <row r="59" spans="1:7" s="56" customFormat="1">
      <c r="A59" s="62"/>
      <c r="B59" s="62"/>
      <c r="C59" s="62"/>
      <c r="D59" s="62"/>
      <c r="E59" s="62"/>
      <c r="F59" s="62"/>
      <c r="G59" s="62"/>
    </row>
    <row r="60" spans="1:7" s="56" customFormat="1">
      <c r="A60" s="62"/>
      <c r="B60" s="62"/>
      <c r="C60" s="62"/>
      <c r="D60" s="62"/>
      <c r="E60" s="62"/>
      <c r="F60" s="62"/>
      <c r="G60" s="62"/>
    </row>
    <row r="61" spans="1:7" s="56" customFormat="1">
      <c r="A61" s="62"/>
      <c r="B61" s="62"/>
      <c r="C61" s="62"/>
      <c r="D61" s="62"/>
      <c r="E61" s="62"/>
      <c r="F61" s="62"/>
      <c r="G61" s="62"/>
    </row>
    <row r="62" spans="1:7" s="56" customFormat="1">
      <c r="A62" s="62"/>
      <c r="B62" s="62"/>
      <c r="C62" s="62"/>
      <c r="D62" s="62"/>
      <c r="E62" s="62"/>
      <c r="F62" s="62"/>
      <c r="G62" s="62"/>
    </row>
    <row r="63" spans="1:7" s="56" customFormat="1">
      <c r="A63" s="62"/>
      <c r="B63" s="62"/>
      <c r="C63" s="62"/>
      <c r="D63" s="62"/>
      <c r="E63" s="62"/>
      <c r="F63" s="62"/>
      <c r="G63" s="62"/>
    </row>
    <row r="64" spans="1:7" s="56" customFormat="1">
      <c r="A64" s="62"/>
      <c r="B64" s="62"/>
      <c r="C64" s="62"/>
      <c r="D64" s="62"/>
      <c r="E64" s="62"/>
      <c r="F64" s="62"/>
      <c r="G64" s="62"/>
    </row>
    <row r="65" spans="1:7" s="56" customFormat="1">
      <c r="A65" s="62"/>
      <c r="B65" s="62"/>
      <c r="C65" s="62"/>
      <c r="D65" s="62"/>
      <c r="E65" s="62"/>
      <c r="F65" s="62"/>
      <c r="G65" s="62"/>
    </row>
    <row r="66" spans="1:7" s="56" customFormat="1">
      <c r="A66" s="62"/>
      <c r="B66" s="62"/>
      <c r="C66" s="62"/>
      <c r="D66" s="62"/>
      <c r="E66" s="62"/>
      <c r="F66" s="62"/>
      <c r="G66" s="62"/>
    </row>
    <row r="67" spans="1:7" s="56" customFormat="1">
      <c r="A67" s="62"/>
      <c r="B67" s="62"/>
      <c r="C67" s="62"/>
      <c r="D67" s="62"/>
      <c r="E67" s="62"/>
      <c r="F67" s="62"/>
      <c r="G67" s="62"/>
    </row>
    <row r="68" spans="1:7" s="56" customFormat="1">
      <c r="A68" s="62"/>
      <c r="B68" s="62"/>
      <c r="C68" s="62"/>
      <c r="D68" s="62"/>
      <c r="E68" s="62"/>
      <c r="F68" s="62"/>
      <c r="G68" s="62"/>
    </row>
    <row r="69" spans="1:7" s="56" customFormat="1">
      <c r="A69" s="62"/>
      <c r="B69" s="62"/>
      <c r="C69" s="62"/>
      <c r="D69" s="62"/>
      <c r="E69" s="62"/>
      <c r="F69" s="62"/>
      <c r="G69" s="62"/>
    </row>
    <row r="70" spans="1:7" s="56" customFormat="1">
      <c r="A70" s="62"/>
      <c r="B70" s="62"/>
      <c r="C70" s="62"/>
      <c r="D70" s="62"/>
      <c r="E70" s="62"/>
      <c r="F70" s="62"/>
      <c r="G70" s="62"/>
    </row>
    <row r="71" spans="1:7" s="56" customFormat="1">
      <c r="A71" s="62"/>
      <c r="B71" s="62"/>
      <c r="C71" s="62"/>
      <c r="D71" s="62"/>
      <c r="E71" s="62"/>
      <c r="F71" s="62"/>
      <c r="G71" s="62"/>
    </row>
    <row r="72" spans="1:7" s="56" customFormat="1">
      <c r="A72" s="62"/>
      <c r="B72" s="62"/>
      <c r="C72" s="62"/>
      <c r="D72" s="62"/>
      <c r="E72" s="62"/>
      <c r="F72" s="62"/>
      <c r="G72" s="62"/>
    </row>
    <row r="73" spans="1:7" s="56" customFormat="1">
      <c r="A73" s="62"/>
      <c r="B73" s="62"/>
      <c r="C73" s="62"/>
      <c r="D73" s="62"/>
      <c r="E73" s="62"/>
      <c r="F73" s="62"/>
      <c r="G73" s="62"/>
    </row>
    <row r="74" spans="1:7" s="56" customFormat="1">
      <c r="A74" s="62"/>
      <c r="B74" s="62"/>
      <c r="C74" s="62"/>
      <c r="D74" s="62"/>
      <c r="E74" s="62"/>
      <c r="F74" s="62"/>
      <c r="G74" s="62"/>
    </row>
    <row r="75" spans="1:7" s="56" customFormat="1">
      <c r="A75" s="62"/>
      <c r="B75" s="62"/>
      <c r="C75" s="62"/>
      <c r="D75" s="62"/>
      <c r="E75" s="62"/>
      <c r="F75" s="62"/>
      <c r="G75" s="62"/>
    </row>
    <row r="76" spans="1:7" s="56" customFormat="1">
      <c r="A76" s="62"/>
      <c r="B76" s="62"/>
      <c r="C76" s="62"/>
      <c r="D76" s="62"/>
      <c r="E76" s="62"/>
      <c r="F76" s="62"/>
      <c r="G76" s="62"/>
    </row>
    <row r="77" spans="1:7" s="56" customFormat="1">
      <c r="A77" s="62"/>
      <c r="B77" s="62"/>
      <c r="C77" s="62"/>
      <c r="D77" s="62"/>
      <c r="E77" s="62"/>
      <c r="F77" s="62"/>
      <c r="G77" s="62"/>
    </row>
    <row r="78" spans="1:7" s="56" customFormat="1">
      <c r="A78" s="62"/>
      <c r="B78" s="62"/>
      <c r="C78" s="62"/>
      <c r="D78" s="62"/>
      <c r="E78" s="62"/>
      <c r="F78" s="62"/>
      <c r="G78" s="62"/>
    </row>
    <row r="79" spans="1:7" s="56" customFormat="1">
      <c r="A79" s="62"/>
      <c r="B79" s="62"/>
      <c r="C79" s="62"/>
      <c r="D79" s="62"/>
      <c r="E79" s="62"/>
      <c r="F79" s="62"/>
      <c r="G79" s="62"/>
    </row>
    <row r="80" spans="1:7" s="56" customFormat="1">
      <c r="A80" s="62"/>
      <c r="B80" s="62"/>
      <c r="C80" s="62"/>
      <c r="D80" s="62"/>
      <c r="E80" s="62"/>
      <c r="F80" s="62"/>
      <c r="G80" s="62"/>
    </row>
    <row r="81" spans="1:7" s="56" customFormat="1">
      <c r="A81" s="62"/>
      <c r="B81" s="62"/>
      <c r="C81" s="62"/>
      <c r="D81" s="62"/>
      <c r="E81" s="62"/>
      <c r="F81" s="62"/>
      <c r="G81" s="62"/>
    </row>
    <row r="82" spans="1:7" s="56" customFormat="1">
      <c r="A82" s="62"/>
      <c r="B82" s="62"/>
      <c r="C82" s="62"/>
      <c r="D82" s="62"/>
      <c r="E82" s="62"/>
      <c r="F82" s="62"/>
      <c r="G82" s="62"/>
    </row>
    <row r="83" spans="1:7" s="56" customFormat="1">
      <c r="A83" s="62"/>
      <c r="B83" s="62"/>
      <c r="C83" s="62"/>
      <c r="D83" s="62"/>
      <c r="E83" s="62"/>
      <c r="F83" s="62"/>
      <c r="G83" s="62"/>
    </row>
    <row r="84" spans="1:7" s="56" customFormat="1">
      <c r="A84" s="62"/>
      <c r="B84" s="62"/>
      <c r="C84" s="62"/>
      <c r="D84" s="62"/>
      <c r="E84" s="62"/>
      <c r="F84" s="62"/>
      <c r="G84" s="62"/>
    </row>
    <row r="85" spans="1:7" s="56" customFormat="1">
      <c r="A85" s="62"/>
      <c r="B85" s="62"/>
      <c r="C85" s="62"/>
      <c r="D85" s="62"/>
      <c r="E85" s="62"/>
      <c r="F85" s="62"/>
      <c r="G85" s="62"/>
    </row>
    <row r="86" spans="1:7" s="56" customFormat="1">
      <c r="A86" s="62"/>
      <c r="B86" s="62"/>
      <c r="C86" s="62"/>
      <c r="D86" s="62"/>
      <c r="E86" s="62"/>
      <c r="F86" s="62"/>
      <c r="G86" s="62"/>
    </row>
    <row r="87" spans="1:7" s="56" customFormat="1">
      <c r="A87" s="62"/>
      <c r="B87" s="62"/>
      <c r="C87" s="62"/>
      <c r="D87" s="62"/>
      <c r="E87" s="62"/>
      <c r="F87" s="62"/>
      <c r="G87" s="62"/>
    </row>
    <row r="88" spans="1:7" s="56" customFormat="1">
      <c r="A88" s="62"/>
      <c r="B88" s="62"/>
      <c r="C88" s="62"/>
      <c r="D88" s="62"/>
      <c r="E88" s="62"/>
      <c r="F88" s="62"/>
      <c r="G88" s="62"/>
    </row>
    <row r="89" spans="1:7" s="56" customFormat="1">
      <c r="A89" s="62"/>
      <c r="B89" s="62"/>
      <c r="C89" s="62"/>
      <c r="D89" s="62"/>
      <c r="E89" s="62"/>
      <c r="F89" s="62"/>
      <c r="G89" s="62"/>
    </row>
    <row r="90" spans="1:7" s="56" customFormat="1">
      <c r="A90" s="62"/>
      <c r="B90" s="62"/>
      <c r="C90" s="62"/>
      <c r="D90" s="62"/>
      <c r="E90" s="62"/>
      <c r="F90" s="62"/>
      <c r="G90" s="62"/>
    </row>
    <row r="91" spans="1:7" s="56" customFormat="1">
      <c r="A91" s="62"/>
      <c r="B91" s="62"/>
      <c r="C91" s="62"/>
      <c r="D91" s="62"/>
      <c r="E91" s="62"/>
      <c r="F91" s="62"/>
      <c r="G91" s="62"/>
    </row>
    <row r="92" spans="1:7" s="56" customFormat="1">
      <c r="A92" s="62"/>
      <c r="B92" s="62"/>
      <c r="C92" s="62"/>
      <c r="D92" s="62"/>
      <c r="E92" s="62"/>
      <c r="F92" s="62"/>
      <c r="G92" s="62"/>
    </row>
    <row r="93" spans="1:7" s="56" customFormat="1">
      <c r="A93" s="62"/>
      <c r="B93" s="62"/>
      <c r="C93" s="62"/>
      <c r="D93" s="62"/>
      <c r="E93" s="62"/>
      <c r="F93" s="62"/>
      <c r="G93" s="62"/>
    </row>
    <row r="94" spans="1:7" s="56" customFormat="1">
      <c r="A94" s="62"/>
      <c r="B94" s="62"/>
      <c r="C94" s="62"/>
      <c r="D94" s="62"/>
      <c r="E94" s="62"/>
      <c r="F94" s="62"/>
      <c r="G94" s="62"/>
    </row>
    <row r="95" spans="1:7" s="56" customFormat="1">
      <c r="A95" s="62"/>
      <c r="B95" s="62"/>
      <c r="C95" s="62"/>
      <c r="D95" s="62"/>
      <c r="E95" s="62"/>
      <c r="F95" s="62"/>
      <c r="G95" s="62"/>
    </row>
    <row r="96" spans="1:7" s="56" customFormat="1">
      <c r="A96" s="62"/>
      <c r="B96" s="62"/>
      <c r="C96" s="62"/>
      <c r="D96" s="62"/>
      <c r="E96" s="62"/>
      <c r="F96" s="62"/>
      <c r="G96" s="62"/>
    </row>
    <row r="97" spans="1:7" s="56" customFormat="1">
      <c r="A97" s="62"/>
      <c r="B97" s="62"/>
      <c r="C97" s="62"/>
      <c r="D97" s="62"/>
      <c r="E97" s="62"/>
      <c r="F97" s="62"/>
      <c r="G97" s="62"/>
    </row>
    <row r="98" spans="1:7" s="56" customFormat="1">
      <c r="A98" s="62"/>
      <c r="B98" s="62"/>
      <c r="C98" s="62"/>
      <c r="D98" s="62"/>
      <c r="E98" s="62"/>
      <c r="F98" s="62"/>
      <c r="G98" s="62"/>
    </row>
    <row r="99" spans="1:7" s="56" customFormat="1">
      <c r="A99" s="62"/>
      <c r="B99" s="62"/>
      <c r="C99" s="62"/>
      <c r="D99" s="62"/>
      <c r="E99" s="62"/>
      <c r="F99" s="62"/>
      <c r="G99" s="62"/>
    </row>
    <row r="100" spans="1:7" s="56" customFormat="1">
      <c r="A100" s="62"/>
      <c r="B100" s="62"/>
      <c r="C100" s="62"/>
      <c r="D100" s="62"/>
      <c r="E100" s="62"/>
      <c r="F100" s="62"/>
      <c r="G100" s="62"/>
    </row>
    <row r="101" spans="1:7" s="56" customFormat="1">
      <c r="A101" s="62"/>
      <c r="B101" s="62"/>
      <c r="C101" s="62"/>
      <c r="D101" s="62"/>
      <c r="E101" s="62"/>
      <c r="F101" s="62"/>
      <c r="G101" s="62"/>
    </row>
    <row r="102" spans="1:7" s="56" customFormat="1">
      <c r="A102" s="62"/>
      <c r="B102" s="62"/>
      <c r="C102" s="62"/>
      <c r="D102" s="62"/>
      <c r="E102" s="62"/>
      <c r="F102" s="62"/>
      <c r="G102" s="62"/>
    </row>
    <row r="103" spans="1:7" s="56" customFormat="1">
      <c r="A103" s="62"/>
      <c r="B103" s="62"/>
      <c r="C103" s="62"/>
      <c r="D103" s="62"/>
      <c r="E103" s="62"/>
      <c r="F103" s="62"/>
      <c r="G103" s="62"/>
    </row>
    <row r="104" spans="1:7" s="56" customFormat="1">
      <c r="A104" s="62"/>
      <c r="B104" s="62"/>
      <c r="C104" s="62"/>
      <c r="D104" s="62"/>
      <c r="E104" s="62"/>
      <c r="F104" s="62"/>
      <c r="G104" s="62"/>
    </row>
    <row r="105" spans="1:7" s="56" customFormat="1">
      <c r="A105" s="62"/>
      <c r="B105" s="62"/>
      <c r="C105" s="62"/>
      <c r="D105" s="62"/>
      <c r="E105" s="62"/>
      <c r="F105" s="62"/>
      <c r="G105" s="62"/>
    </row>
    <row r="106" spans="1:7" s="56" customFormat="1">
      <c r="A106" s="62"/>
      <c r="B106" s="62"/>
      <c r="C106" s="62"/>
      <c r="D106" s="62"/>
      <c r="E106" s="62"/>
      <c r="F106" s="62"/>
      <c r="G106" s="62"/>
    </row>
    <row r="107" spans="1:7" s="56" customFormat="1">
      <c r="A107" s="62"/>
      <c r="B107" s="62"/>
      <c r="C107" s="62"/>
      <c r="D107" s="62"/>
      <c r="E107" s="62"/>
      <c r="F107" s="62"/>
      <c r="G107" s="62"/>
    </row>
    <row r="108" spans="1:7" s="56" customFormat="1">
      <c r="A108" s="62"/>
      <c r="B108" s="62"/>
      <c r="C108" s="62"/>
      <c r="D108" s="62"/>
      <c r="E108" s="62"/>
      <c r="F108" s="62"/>
      <c r="G108" s="62"/>
    </row>
    <row r="109" spans="1:7" s="56" customFormat="1">
      <c r="A109" s="62"/>
      <c r="B109" s="62"/>
      <c r="C109" s="62"/>
      <c r="D109" s="62"/>
      <c r="E109" s="62"/>
      <c r="F109" s="62"/>
      <c r="G109" s="62"/>
    </row>
    <row r="110" spans="1:7" s="56" customFormat="1">
      <c r="A110" s="62"/>
      <c r="B110" s="62"/>
      <c r="C110" s="62"/>
      <c r="D110" s="62"/>
      <c r="E110" s="62"/>
      <c r="F110" s="62"/>
      <c r="G110" s="62"/>
    </row>
    <row r="111" spans="1:7" s="56" customFormat="1">
      <c r="A111" s="62"/>
      <c r="B111" s="62"/>
      <c r="C111" s="62"/>
      <c r="D111" s="62"/>
      <c r="E111" s="62"/>
      <c r="F111" s="62"/>
      <c r="G111" s="62"/>
    </row>
    <row r="112" spans="1:7" s="56" customFormat="1">
      <c r="A112" s="62"/>
      <c r="B112" s="62"/>
      <c r="C112" s="62"/>
      <c r="D112" s="62"/>
      <c r="E112" s="62"/>
      <c r="F112" s="62"/>
      <c r="G112" s="62"/>
    </row>
    <row r="113" spans="1:7" s="56" customFormat="1">
      <c r="A113" s="62"/>
      <c r="B113" s="62"/>
      <c r="C113" s="62"/>
      <c r="D113" s="62"/>
      <c r="E113" s="62"/>
      <c r="F113" s="62"/>
      <c r="G113" s="62"/>
    </row>
    <row r="114" spans="1:7" s="56" customFormat="1">
      <c r="A114" s="62"/>
      <c r="B114" s="62"/>
      <c r="C114" s="62"/>
      <c r="D114" s="62"/>
      <c r="E114" s="62"/>
      <c r="F114" s="62"/>
      <c r="G114" s="62"/>
    </row>
    <row r="115" spans="1:7" s="56" customFormat="1">
      <c r="A115" s="62"/>
      <c r="B115" s="62"/>
      <c r="C115" s="62"/>
      <c r="D115" s="62"/>
      <c r="E115" s="62"/>
      <c r="F115" s="62"/>
      <c r="G115" s="62"/>
    </row>
    <row r="116" spans="1:7" s="56" customFormat="1">
      <c r="A116" s="62"/>
      <c r="B116" s="62"/>
      <c r="C116" s="62"/>
      <c r="D116" s="62"/>
      <c r="E116" s="62"/>
      <c r="F116" s="62"/>
      <c r="G116" s="62"/>
    </row>
    <row r="117" spans="1:7" s="56" customFormat="1">
      <c r="A117" s="62"/>
      <c r="B117" s="62"/>
      <c r="C117" s="62"/>
      <c r="D117" s="62"/>
      <c r="E117" s="62"/>
      <c r="F117" s="62"/>
      <c r="G117" s="62"/>
    </row>
    <row r="118" spans="1:7" s="56" customFormat="1">
      <c r="A118" s="62"/>
      <c r="B118" s="62"/>
      <c r="C118" s="62"/>
      <c r="D118" s="62"/>
      <c r="E118" s="62"/>
      <c r="F118" s="62"/>
      <c r="G118" s="62"/>
    </row>
    <row r="119" spans="1:7" s="56" customFormat="1">
      <c r="A119" s="62"/>
      <c r="B119" s="62"/>
      <c r="C119" s="62"/>
      <c r="D119" s="62"/>
      <c r="E119" s="62"/>
      <c r="F119" s="62"/>
      <c r="G119" s="62"/>
    </row>
    <row r="120" spans="1:7" s="56" customFormat="1">
      <c r="A120" s="62"/>
      <c r="B120" s="62"/>
      <c r="C120" s="62"/>
      <c r="D120" s="62"/>
      <c r="E120" s="62"/>
      <c r="F120" s="62"/>
      <c r="G120" s="62"/>
    </row>
    <row r="121" spans="1:7" s="56" customFormat="1">
      <c r="A121" s="62"/>
      <c r="B121" s="62"/>
      <c r="C121" s="62"/>
      <c r="D121" s="62"/>
      <c r="E121" s="62"/>
      <c r="F121" s="62"/>
      <c r="G121" s="62"/>
    </row>
    <row r="122" spans="1:7" s="56" customFormat="1">
      <c r="A122" s="62"/>
      <c r="B122" s="62"/>
      <c r="C122" s="62"/>
      <c r="D122" s="62"/>
      <c r="E122" s="62"/>
      <c r="F122" s="62"/>
      <c r="G122" s="62"/>
    </row>
    <row r="123" spans="1:7" s="56" customFormat="1">
      <c r="A123" s="62"/>
      <c r="B123" s="62"/>
      <c r="C123" s="62"/>
      <c r="D123" s="62"/>
      <c r="E123" s="62"/>
      <c r="F123" s="62"/>
      <c r="G123" s="62"/>
    </row>
    <row r="124" spans="1:7" s="56" customFormat="1">
      <c r="A124" s="62"/>
      <c r="B124" s="62"/>
      <c r="C124" s="62"/>
      <c r="D124" s="62"/>
      <c r="E124" s="62"/>
      <c r="F124" s="62"/>
      <c r="G124" s="62"/>
    </row>
    <row r="125" spans="1:7" s="56" customFormat="1">
      <c r="A125" s="62"/>
      <c r="B125" s="62"/>
      <c r="C125" s="62"/>
      <c r="D125" s="62"/>
      <c r="E125" s="62"/>
      <c r="F125" s="62"/>
      <c r="G125" s="62"/>
    </row>
    <row r="126" spans="1:7" s="56" customFormat="1">
      <c r="A126" s="62"/>
      <c r="B126" s="62"/>
      <c r="C126" s="62"/>
      <c r="D126" s="62"/>
      <c r="E126" s="62"/>
      <c r="F126" s="62"/>
      <c r="G126" s="62"/>
    </row>
    <row r="127" spans="1:7" s="56" customFormat="1">
      <c r="A127" s="62"/>
      <c r="B127" s="62"/>
      <c r="C127" s="62"/>
      <c r="D127" s="62"/>
      <c r="E127" s="62"/>
      <c r="F127" s="62"/>
      <c r="G127" s="62"/>
    </row>
    <row r="128" spans="1:7" s="56" customFormat="1">
      <c r="A128" s="62"/>
      <c r="B128" s="62"/>
      <c r="C128" s="62"/>
      <c r="D128" s="62"/>
      <c r="E128" s="62"/>
      <c r="F128" s="62"/>
      <c r="G128" s="62"/>
    </row>
    <row r="129" spans="1:7" s="56" customFormat="1">
      <c r="A129" s="62"/>
      <c r="B129" s="62"/>
      <c r="C129" s="62"/>
      <c r="D129" s="62"/>
      <c r="E129" s="62"/>
      <c r="F129" s="62"/>
      <c r="G129" s="62"/>
    </row>
    <row r="130" spans="1:7" s="56" customFormat="1">
      <c r="A130" s="62"/>
      <c r="B130" s="62"/>
      <c r="C130" s="62"/>
      <c r="D130" s="62"/>
      <c r="E130" s="62"/>
      <c r="F130" s="62"/>
      <c r="G130" s="62"/>
    </row>
    <row r="131" spans="1:7" s="56" customFormat="1">
      <c r="A131" s="62"/>
      <c r="B131" s="62"/>
      <c r="C131" s="62"/>
      <c r="D131" s="62"/>
      <c r="E131" s="62"/>
      <c r="F131" s="62"/>
      <c r="G131" s="62"/>
    </row>
    <row r="132" spans="1:7" s="56" customFormat="1">
      <c r="A132" s="62"/>
      <c r="B132" s="62"/>
      <c r="C132" s="62"/>
      <c r="D132" s="62"/>
      <c r="E132" s="62"/>
      <c r="F132" s="62"/>
      <c r="G132" s="62"/>
    </row>
    <row r="133" spans="1:7" s="56" customFormat="1">
      <c r="A133" s="62"/>
      <c r="B133" s="62"/>
      <c r="C133" s="62"/>
      <c r="D133" s="62"/>
      <c r="E133" s="62"/>
      <c r="F133" s="62"/>
      <c r="G133" s="62"/>
    </row>
    <row r="134" spans="1:7" s="56" customFormat="1">
      <c r="A134" s="62"/>
      <c r="B134" s="62"/>
      <c r="C134" s="62"/>
      <c r="D134" s="62"/>
      <c r="E134" s="62"/>
      <c r="F134" s="62"/>
      <c r="G134" s="62"/>
    </row>
    <row r="135" spans="1:7" s="56" customFormat="1">
      <c r="A135" s="62"/>
      <c r="B135" s="62"/>
      <c r="C135" s="62"/>
      <c r="D135" s="62"/>
      <c r="E135" s="62"/>
      <c r="F135" s="62"/>
      <c r="G135" s="62"/>
    </row>
    <row r="136" spans="1:7" s="56" customFormat="1">
      <c r="A136" s="62"/>
      <c r="B136" s="62"/>
      <c r="C136" s="62"/>
      <c r="D136" s="62"/>
      <c r="E136" s="62"/>
      <c r="F136" s="62"/>
      <c r="G136" s="62"/>
    </row>
    <row r="137" spans="1:7" s="56" customFormat="1">
      <c r="A137" s="62"/>
      <c r="B137" s="62"/>
      <c r="C137" s="62"/>
      <c r="D137" s="62"/>
      <c r="E137" s="62"/>
      <c r="F137" s="62"/>
      <c r="G137" s="62"/>
    </row>
    <row r="138" spans="1:7" s="56" customFormat="1">
      <c r="A138" s="62"/>
      <c r="B138" s="62"/>
      <c r="C138" s="62"/>
      <c r="D138" s="62"/>
      <c r="E138" s="62"/>
      <c r="F138" s="62"/>
      <c r="G138" s="62"/>
    </row>
    <row r="139" spans="1:7" s="56" customFormat="1">
      <c r="A139" s="62"/>
      <c r="B139" s="62"/>
      <c r="C139" s="62"/>
      <c r="D139" s="62"/>
      <c r="E139" s="62"/>
      <c r="F139" s="62"/>
      <c r="G139" s="62"/>
    </row>
    <row r="140" spans="1:7" s="56" customFormat="1">
      <c r="A140" s="62"/>
      <c r="B140" s="62"/>
      <c r="C140" s="62"/>
      <c r="D140" s="62"/>
      <c r="E140" s="62"/>
      <c r="F140" s="62"/>
      <c r="G140" s="62"/>
    </row>
    <row r="141" spans="1:7" s="56" customFormat="1">
      <c r="A141" s="62"/>
      <c r="B141" s="62"/>
      <c r="C141" s="62"/>
      <c r="D141" s="62"/>
      <c r="E141" s="62"/>
      <c r="F141" s="62"/>
      <c r="G141" s="62"/>
    </row>
    <row r="142" spans="1:7" s="56" customFormat="1">
      <c r="A142" s="62"/>
      <c r="B142" s="62"/>
      <c r="C142" s="62"/>
      <c r="D142" s="62"/>
      <c r="E142" s="62"/>
      <c r="F142" s="62"/>
      <c r="G142" s="62"/>
    </row>
    <row r="143" spans="1:7" s="56" customFormat="1">
      <c r="A143" s="62"/>
      <c r="B143" s="62"/>
      <c r="C143" s="62"/>
      <c r="D143" s="62"/>
      <c r="E143" s="62"/>
      <c r="F143" s="62"/>
      <c r="G143" s="62"/>
    </row>
    <row r="144" spans="1:7" s="56" customFormat="1">
      <c r="A144" s="62"/>
      <c r="B144" s="62"/>
      <c r="C144" s="62"/>
      <c r="D144" s="62"/>
      <c r="E144" s="62"/>
      <c r="F144" s="62"/>
      <c r="G144" s="62"/>
    </row>
    <row r="145" spans="1:7" s="56" customFormat="1">
      <c r="A145" s="62"/>
      <c r="B145" s="62"/>
      <c r="C145" s="62"/>
      <c r="D145" s="62"/>
      <c r="E145" s="62"/>
      <c r="F145" s="62"/>
      <c r="G145" s="62"/>
    </row>
    <row r="146" spans="1:7" s="56" customFormat="1">
      <c r="A146" s="62"/>
      <c r="B146" s="62"/>
      <c r="C146" s="62"/>
      <c r="D146" s="62"/>
      <c r="E146" s="62"/>
      <c r="F146" s="62"/>
      <c r="G146" s="62"/>
    </row>
    <row r="147" spans="1:7" s="56" customFormat="1">
      <c r="A147" s="62"/>
      <c r="B147" s="62"/>
      <c r="C147" s="62"/>
      <c r="D147" s="62"/>
      <c r="E147" s="62"/>
      <c r="F147" s="62"/>
      <c r="G147" s="62"/>
    </row>
    <row r="148" spans="1:7" s="56" customFormat="1">
      <c r="A148" s="62"/>
      <c r="B148" s="62"/>
      <c r="C148" s="62"/>
      <c r="D148" s="62"/>
      <c r="E148" s="62"/>
      <c r="F148" s="62"/>
      <c r="G148" s="62"/>
    </row>
    <row r="149" spans="1:7" s="56" customFormat="1">
      <c r="A149" s="62"/>
      <c r="B149" s="62"/>
      <c r="C149" s="62"/>
      <c r="D149" s="62"/>
      <c r="E149" s="62"/>
      <c r="F149" s="62"/>
      <c r="G149" s="62"/>
    </row>
    <row r="150" spans="1:7" s="56" customFormat="1">
      <c r="A150" s="62"/>
      <c r="B150" s="62"/>
      <c r="C150" s="62"/>
      <c r="D150" s="62"/>
      <c r="E150" s="62"/>
      <c r="F150" s="62"/>
      <c r="G150" s="62"/>
    </row>
    <row r="151" spans="1:7" s="56" customFormat="1">
      <c r="A151" s="62"/>
      <c r="B151" s="62"/>
      <c r="C151" s="62"/>
      <c r="D151" s="62"/>
      <c r="E151" s="62"/>
      <c r="F151" s="62"/>
      <c r="G151" s="62"/>
    </row>
    <row r="152" spans="1:7" s="56" customFormat="1">
      <c r="A152" s="62"/>
      <c r="B152" s="62"/>
      <c r="C152" s="62"/>
      <c r="D152" s="62"/>
      <c r="E152" s="62"/>
      <c r="F152" s="62"/>
      <c r="G152" s="62"/>
    </row>
    <row r="153" spans="1:7" s="56" customFormat="1">
      <c r="A153" s="62"/>
      <c r="B153" s="62"/>
      <c r="C153" s="62"/>
      <c r="D153" s="62"/>
      <c r="E153" s="62"/>
      <c r="F153" s="62"/>
      <c r="G153" s="62"/>
    </row>
    <row r="154" spans="1:7" s="56" customFormat="1">
      <c r="A154" s="62"/>
      <c r="B154" s="62"/>
      <c r="C154" s="62"/>
      <c r="D154" s="62"/>
      <c r="E154" s="62"/>
      <c r="F154" s="62"/>
      <c r="G154" s="62"/>
    </row>
    <row r="155" spans="1:7" s="56" customFormat="1">
      <c r="A155" s="62"/>
      <c r="B155" s="62"/>
      <c r="C155" s="62"/>
      <c r="D155" s="62"/>
      <c r="E155" s="62"/>
      <c r="F155" s="62"/>
      <c r="G155" s="62"/>
    </row>
    <row r="156" spans="1:7" s="56" customFormat="1">
      <c r="A156" s="62"/>
      <c r="B156" s="62"/>
      <c r="C156" s="62"/>
      <c r="D156" s="62"/>
      <c r="E156" s="62"/>
      <c r="F156" s="62"/>
      <c r="G156" s="62"/>
    </row>
    <row r="157" spans="1:7" s="56" customFormat="1">
      <c r="A157" s="62"/>
      <c r="B157" s="62"/>
      <c r="C157" s="62"/>
      <c r="D157" s="62"/>
      <c r="E157" s="62"/>
      <c r="F157" s="62"/>
      <c r="G157" s="62"/>
    </row>
    <row r="158" spans="1:7" s="56" customFormat="1">
      <c r="A158" s="62"/>
      <c r="B158" s="62"/>
      <c r="C158" s="62"/>
      <c r="D158" s="62"/>
      <c r="E158" s="62"/>
      <c r="F158" s="62"/>
      <c r="G158" s="62"/>
    </row>
    <row r="159" spans="1:7" s="56" customFormat="1">
      <c r="A159" s="62"/>
      <c r="B159" s="62"/>
      <c r="C159" s="62"/>
      <c r="D159" s="62"/>
      <c r="E159" s="62"/>
      <c r="F159" s="62"/>
      <c r="G159" s="62"/>
    </row>
    <row r="160" spans="1:7" s="56" customFormat="1">
      <c r="A160" s="62"/>
      <c r="B160" s="62"/>
      <c r="C160" s="62"/>
      <c r="D160" s="62"/>
      <c r="E160" s="62"/>
      <c r="F160" s="62"/>
      <c r="G160" s="62"/>
    </row>
    <row r="161" spans="1:7" s="56" customFormat="1">
      <c r="A161" s="62"/>
      <c r="B161" s="62"/>
      <c r="C161" s="62"/>
      <c r="D161" s="62"/>
      <c r="E161" s="62"/>
      <c r="F161" s="62"/>
      <c r="G161" s="62"/>
    </row>
    <row r="162" spans="1:7" s="56" customFormat="1">
      <c r="A162" s="62"/>
      <c r="B162" s="62"/>
      <c r="C162" s="62"/>
      <c r="D162" s="62"/>
      <c r="E162" s="62"/>
      <c r="F162" s="62"/>
      <c r="G162" s="62"/>
    </row>
    <row r="163" spans="1:7" s="56" customFormat="1">
      <c r="A163" s="62"/>
      <c r="B163" s="62"/>
      <c r="C163" s="62"/>
      <c r="D163" s="62"/>
      <c r="E163" s="62"/>
      <c r="F163" s="62"/>
      <c r="G163" s="62"/>
    </row>
    <row r="164" spans="1:7" s="56" customFormat="1">
      <c r="A164" s="62"/>
      <c r="B164" s="62"/>
      <c r="C164" s="62"/>
      <c r="D164" s="62"/>
      <c r="E164" s="62"/>
      <c r="F164" s="62"/>
      <c r="G164" s="62"/>
    </row>
    <row r="165" spans="1:7" s="56" customFormat="1">
      <c r="A165" s="62"/>
      <c r="B165" s="62"/>
      <c r="C165" s="62"/>
      <c r="D165" s="62"/>
      <c r="E165" s="62"/>
      <c r="F165" s="62"/>
      <c r="G165" s="62"/>
    </row>
    <row r="166" spans="1:7" s="56" customFormat="1">
      <c r="A166" s="62"/>
      <c r="B166" s="62"/>
      <c r="C166" s="62"/>
      <c r="D166" s="62"/>
      <c r="E166" s="62"/>
      <c r="F166" s="62"/>
      <c r="G166" s="62"/>
    </row>
    <row r="167" spans="1:7" s="56" customFormat="1">
      <c r="A167" s="62"/>
      <c r="B167" s="62"/>
      <c r="C167" s="62"/>
      <c r="D167" s="62"/>
      <c r="E167" s="62"/>
      <c r="F167" s="62"/>
      <c r="G167" s="62"/>
    </row>
    <row r="168" spans="1:7" s="56" customFormat="1">
      <c r="A168" s="62"/>
      <c r="B168" s="62"/>
      <c r="C168" s="62"/>
      <c r="D168" s="62"/>
      <c r="E168" s="62"/>
      <c r="F168" s="62"/>
      <c r="G168" s="62"/>
    </row>
    <row r="169" spans="1:7" s="56" customFormat="1">
      <c r="A169" s="62"/>
      <c r="B169" s="62"/>
      <c r="C169" s="62"/>
      <c r="D169" s="62"/>
      <c r="E169" s="62"/>
      <c r="F169" s="62"/>
      <c r="G169" s="62"/>
    </row>
    <row r="170" spans="1:7" s="56" customFormat="1">
      <c r="A170" s="62"/>
      <c r="B170" s="62"/>
      <c r="C170" s="62"/>
      <c r="D170" s="62"/>
      <c r="E170" s="62"/>
      <c r="F170" s="62"/>
      <c r="G170" s="62"/>
    </row>
    <row r="171" spans="1:7" s="56" customFormat="1">
      <c r="A171" s="62"/>
      <c r="B171" s="62"/>
      <c r="C171" s="62"/>
      <c r="D171" s="62"/>
      <c r="E171" s="62"/>
      <c r="F171" s="62"/>
      <c r="G171" s="62"/>
    </row>
    <row r="172" spans="1:7" s="56" customFormat="1">
      <c r="A172" s="62"/>
      <c r="B172" s="62"/>
      <c r="C172" s="62"/>
      <c r="D172" s="62"/>
      <c r="E172" s="62"/>
      <c r="F172" s="62"/>
      <c r="G172" s="62"/>
    </row>
    <row r="173" spans="1:7" s="56" customFormat="1">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zoomScale="80" zoomScaleNormal="80" workbookViewId="0">
      <selection activeCell="A3" sqref="A3:O3"/>
    </sheetView>
  </sheetViews>
  <sheetFormatPr baseColWidth="10" defaultColWidth="11.42578125" defaultRowHeight="1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c r="A1" s="483" t="e">
        <f>+#REF!</f>
        <v>#REF!</v>
      </c>
      <c r="B1" s="484"/>
      <c r="C1" s="484"/>
      <c r="D1" s="484"/>
      <c r="E1" s="484"/>
      <c r="F1" s="484"/>
      <c r="G1" s="484"/>
      <c r="H1" s="484"/>
      <c r="I1" s="484"/>
      <c r="J1" s="484"/>
      <c r="K1" s="484"/>
      <c r="L1" s="484"/>
      <c r="M1" s="484"/>
      <c r="N1" s="484"/>
      <c r="O1" s="485"/>
    </row>
    <row r="2" spans="1:15" ht="15.75" customHeight="1">
      <c r="A2" s="486" t="s">
        <v>1</v>
      </c>
      <c r="B2" s="477"/>
      <c r="C2" s="477"/>
      <c r="D2" s="477"/>
      <c r="E2" s="477"/>
      <c r="F2" s="477"/>
      <c r="G2" s="477"/>
      <c r="H2" s="477"/>
      <c r="I2" s="477"/>
      <c r="J2" s="477"/>
      <c r="K2" s="477"/>
      <c r="L2" s="477"/>
      <c r="M2" s="477"/>
      <c r="N2" s="477"/>
      <c r="O2" s="487"/>
    </row>
    <row r="3" spans="1:15" ht="15.75" customHeight="1">
      <c r="A3" s="488" t="s">
        <v>2</v>
      </c>
      <c r="B3" s="479"/>
      <c r="C3" s="479"/>
      <c r="D3" s="479"/>
      <c r="E3" s="479"/>
      <c r="F3" s="479"/>
      <c r="G3" s="479"/>
      <c r="H3" s="479"/>
      <c r="I3" s="479"/>
      <c r="J3" s="479"/>
      <c r="K3" s="479"/>
      <c r="L3" s="479"/>
      <c r="M3" s="479"/>
      <c r="N3" s="479"/>
      <c r="O3" s="489"/>
    </row>
    <row r="4" spans="1:15" ht="15.75" customHeight="1">
      <c r="A4" s="480" t="s">
        <v>546</v>
      </c>
      <c r="B4" s="481"/>
      <c r="C4" s="481"/>
      <c r="D4" s="481"/>
      <c r="E4" s="481"/>
      <c r="F4" s="481"/>
      <c r="G4" s="481"/>
      <c r="H4" s="481"/>
      <c r="I4" s="481"/>
      <c r="J4" s="481"/>
      <c r="K4" s="481"/>
      <c r="L4" s="481"/>
      <c r="M4" s="481"/>
      <c r="N4" s="481"/>
      <c r="O4" s="490"/>
    </row>
    <row r="5" spans="1:15" ht="15.75" customHeight="1">
      <c r="A5" s="480" t="e">
        <f>+#REF!</f>
        <v>#REF!</v>
      </c>
      <c r="B5" s="481"/>
      <c r="C5" s="481"/>
      <c r="D5" s="481"/>
      <c r="E5" s="481"/>
      <c r="F5" s="481"/>
      <c r="G5" s="481"/>
      <c r="H5" s="481"/>
      <c r="I5" s="481"/>
      <c r="J5" s="481"/>
      <c r="K5" s="481"/>
      <c r="L5" s="481"/>
      <c r="M5" s="481"/>
      <c r="N5" s="481"/>
      <c r="O5" s="490"/>
    </row>
    <row r="6" spans="1:15" ht="15.75" customHeight="1">
      <c r="A6" s="15" t="s">
        <v>547</v>
      </c>
      <c r="B6" s="5"/>
      <c r="C6" s="5"/>
      <c r="D6" s="5"/>
      <c r="E6" s="5"/>
      <c r="F6" s="482" t="e">
        <f>+#REF!</f>
        <v>#REF!</v>
      </c>
      <c r="G6" s="482"/>
      <c r="H6" s="482"/>
      <c r="I6" s="482"/>
      <c r="J6" s="482"/>
      <c r="K6" s="482"/>
      <c r="L6" s="482"/>
      <c r="M6" s="482"/>
      <c r="N6" s="482"/>
      <c r="O6" s="491"/>
    </row>
    <row r="7" spans="1:15" ht="15.75" customHeight="1">
      <c r="A7" s="18" t="s">
        <v>548</v>
      </c>
      <c r="B7" s="19"/>
      <c r="C7" s="19"/>
      <c r="D7" s="16"/>
      <c r="E7" s="19"/>
      <c r="F7" s="492" t="s">
        <v>15</v>
      </c>
      <c r="G7" s="492"/>
      <c r="H7" s="492"/>
      <c r="I7" s="492"/>
      <c r="J7" s="492"/>
      <c r="K7" s="492"/>
      <c r="L7" s="492"/>
      <c r="M7" s="492"/>
      <c r="N7" s="492"/>
      <c r="O7" s="493"/>
    </row>
    <row r="8" spans="1:15" ht="15.75" customHeight="1">
      <c r="A8" s="22" t="s">
        <v>511</v>
      </c>
      <c r="B8" s="23"/>
      <c r="C8" s="23"/>
      <c r="D8" s="23"/>
      <c r="E8" s="23"/>
      <c r="F8" s="23"/>
      <c r="G8" s="23"/>
      <c r="H8" s="23"/>
      <c r="I8" s="23"/>
      <c r="J8" s="23"/>
      <c r="K8" s="23"/>
      <c r="L8" s="23"/>
      <c r="M8" s="23"/>
      <c r="N8" s="23"/>
      <c r="O8" s="24"/>
    </row>
    <row r="9" spans="1:15" ht="12.75">
      <c r="A9" s="42" t="s">
        <v>549</v>
      </c>
      <c r="B9" s="3"/>
      <c r="C9" s="3"/>
      <c r="D9" s="3"/>
      <c r="E9" s="43"/>
      <c r="F9" s="44"/>
      <c r="G9" s="59">
        <f>+PPNE3!F16</f>
        <v>10000000</v>
      </c>
      <c r="H9" s="41"/>
      <c r="I9" s="41"/>
      <c r="J9" s="41"/>
      <c r="K9" s="41"/>
      <c r="L9" s="41"/>
      <c r="M9" s="41"/>
      <c r="N9" s="41"/>
      <c r="O9" s="45"/>
    </row>
    <row r="10" spans="1:15" ht="12.75">
      <c r="A10" s="42" t="s">
        <v>550</v>
      </c>
      <c r="B10" s="3"/>
      <c r="C10" s="3"/>
      <c r="D10" s="3"/>
      <c r="E10" s="43"/>
      <c r="F10" s="44"/>
      <c r="G10" s="59">
        <f>+PPNE3!F25</f>
        <v>9754751.1999999993</v>
      </c>
      <c r="H10" s="41"/>
      <c r="I10" s="41"/>
      <c r="J10" s="41"/>
      <c r="K10" s="41"/>
      <c r="L10" s="41"/>
      <c r="M10" s="41"/>
      <c r="N10" s="41"/>
      <c r="O10" s="45"/>
    </row>
    <row r="11" spans="1:15" ht="12.75">
      <c r="A11" s="42" t="s">
        <v>551</v>
      </c>
      <c r="B11" s="3"/>
      <c r="C11" s="3"/>
      <c r="D11" s="3"/>
      <c r="E11" s="43"/>
      <c r="F11" s="44"/>
      <c r="G11" s="59">
        <f>+PPNE3!F15</f>
        <v>0</v>
      </c>
      <c r="H11" s="41"/>
      <c r="I11" s="41"/>
      <c r="J11" s="41"/>
      <c r="K11" s="41"/>
      <c r="L11" s="41"/>
      <c r="M11" s="41"/>
      <c r="N11" s="41"/>
      <c r="O11" s="45"/>
    </row>
    <row r="12" spans="1:15" ht="12.75">
      <c r="A12" s="42" t="s">
        <v>552</v>
      </c>
      <c r="B12" s="3"/>
      <c r="C12" s="3"/>
      <c r="D12" s="3"/>
      <c r="E12" s="43"/>
      <c r="F12" s="44"/>
      <c r="G12" s="59">
        <f>+PPNE3!F9+PPNE3!F17+PPNE3!F21+PPNE3!F22</f>
        <v>0</v>
      </c>
      <c r="H12" s="41"/>
      <c r="I12" s="41"/>
      <c r="J12" s="41"/>
      <c r="K12" s="41"/>
      <c r="L12" s="41"/>
      <c r="M12" s="41"/>
      <c r="N12" s="41"/>
      <c r="O12" s="45"/>
    </row>
    <row r="13" spans="1:15" ht="12.75">
      <c r="A13" s="46" t="s">
        <v>553</v>
      </c>
      <c r="B13" s="3"/>
      <c r="C13" s="3"/>
      <c r="D13" s="3"/>
      <c r="E13" s="43"/>
      <c r="F13" s="44"/>
      <c r="G13" s="60">
        <f>+PPNE3!F18</f>
        <v>0</v>
      </c>
      <c r="H13" s="41"/>
      <c r="I13" s="41"/>
      <c r="J13" s="41"/>
      <c r="K13" s="41"/>
      <c r="L13" s="41"/>
      <c r="M13" s="41"/>
      <c r="N13" s="41"/>
      <c r="O13" s="45"/>
    </row>
    <row r="14" spans="1:15" ht="13.5" thickBot="1">
      <c r="A14" s="34" t="s">
        <v>554</v>
      </c>
      <c r="B14" s="35"/>
      <c r="C14" s="35"/>
      <c r="D14" s="35"/>
      <c r="E14" s="36"/>
      <c r="F14" s="37"/>
      <c r="G14" s="38">
        <f>SUM(G9:G13)</f>
        <v>19754751.199999999</v>
      </c>
      <c r="H14" s="39"/>
      <c r="I14" s="39"/>
      <c r="J14" s="39"/>
      <c r="K14" s="39"/>
      <c r="L14" s="39"/>
      <c r="M14" s="39"/>
      <c r="N14" s="39"/>
      <c r="O14" s="40"/>
    </row>
    <row r="15" spans="1:15" ht="15.75" customHeight="1" thickTop="1">
      <c r="A15" s="25" t="s">
        <v>555</v>
      </c>
      <c r="B15" s="20"/>
      <c r="C15" s="20"/>
      <c r="D15" s="20"/>
      <c r="E15" s="20"/>
      <c r="F15" s="20"/>
      <c r="G15" s="20"/>
      <c r="H15" s="20"/>
      <c r="I15" s="20"/>
      <c r="J15" s="20"/>
      <c r="K15" s="20"/>
      <c r="L15" s="20"/>
      <c r="M15" s="20"/>
      <c r="N15" s="20"/>
      <c r="O15" s="26"/>
    </row>
    <row r="16" spans="1:15" ht="19.5" customHeight="1">
      <c r="A16" s="501" t="s">
        <v>556</v>
      </c>
      <c r="B16" s="501" t="s">
        <v>557</v>
      </c>
      <c r="C16" s="501" t="s">
        <v>515</v>
      </c>
      <c r="D16" s="501" t="s">
        <v>558</v>
      </c>
      <c r="E16" s="501" t="s">
        <v>516</v>
      </c>
      <c r="F16" s="495" t="s">
        <v>559</v>
      </c>
      <c r="G16" s="494" t="s">
        <v>560</v>
      </c>
      <c r="H16" s="494" t="s">
        <v>33</v>
      </c>
      <c r="I16" s="499" t="s">
        <v>561</v>
      </c>
      <c r="J16" s="500" t="s">
        <v>562</v>
      </c>
      <c r="K16" s="500"/>
      <c r="L16" s="494" t="s">
        <v>563</v>
      </c>
      <c r="M16" s="494"/>
      <c r="N16" s="497" t="s">
        <v>564</v>
      </c>
      <c r="O16" s="497" t="s">
        <v>519</v>
      </c>
    </row>
    <row r="17" spans="1:15" ht="44.25" customHeight="1">
      <c r="A17" s="501"/>
      <c r="B17" s="501"/>
      <c r="C17" s="501"/>
      <c r="D17" s="501"/>
      <c r="E17" s="501"/>
      <c r="F17" s="496"/>
      <c r="G17" s="494"/>
      <c r="H17" s="494"/>
      <c r="I17" s="499"/>
      <c r="J17" s="21" t="s">
        <v>565</v>
      </c>
      <c r="K17" s="21" t="s">
        <v>566</v>
      </c>
      <c r="L17" s="21" t="s">
        <v>567</v>
      </c>
      <c r="M17" s="21" t="s">
        <v>568</v>
      </c>
      <c r="N17" s="498"/>
      <c r="O17" s="498"/>
    </row>
    <row r="18" spans="1:15" ht="12.75">
      <c r="A18" s="280">
        <v>2</v>
      </c>
      <c r="B18" s="281"/>
      <c r="C18" s="281"/>
      <c r="D18" s="281"/>
      <c r="E18" s="281"/>
      <c r="F18" s="282" t="s">
        <v>35</v>
      </c>
      <c r="G18" s="31">
        <f>+G19+G67+G171+G255+G272+G325</f>
        <v>25213931.09</v>
      </c>
      <c r="H18" s="31">
        <f t="shared" ref="H18:O18" si="0">+H19+H67+H171+H255+H272+H325</f>
        <v>54342629.350000001</v>
      </c>
      <c r="I18" s="31">
        <f t="shared" si="0"/>
        <v>96126507.179999992</v>
      </c>
      <c r="J18" s="31">
        <f t="shared" si="0"/>
        <v>10926554.41</v>
      </c>
      <c r="K18" s="31">
        <f t="shared" si="0"/>
        <v>4672988.25</v>
      </c>
      <c r="L18" s="31">
        <f t="shared" si="0"/>
        <v>500500</v>
      </c>
      <c r="M18" s="31">
        <f>+M19+M67+M171+M255+M272+M325</f>
        <v>33022317.810000002</v>
      </c>
      <c r="N18" s="31">
        <f>+N19+N67+N171+N255+N272+N325</f>
        <v>224805428.08999997</v>
      </c>
      <c r="O18" s="31">
        <f t="shared" si="0"/>
        <v>105.84345547685838</v>
      </c>
    </row>
    <row r="19" spans="1:15" ht="12.75">
      <c r="A19" s="283">
        <v>2</v>
      </c>
      <c r="B19" s="284">
        <v>1</v>
      </c>
      <c r="C19" s="285"/>
      <c r="D19" s="285"/>
      <c r="E19" s="285"/>
      <c r="F19" s="286" t="s">
        <v>569</v>
      </c>
      <c r="G19" s="33">
        <f>+G20+G42+G54+G58</f>
        <v>24811934.169999998</v>
      </c>
      <c r="H19" s="33">
        <f t="shared" ref="H19:O19" si="1">+H20+H42+H54+H58</f>
        <v>49465679.350000001</v>
      </c>
      <c r="I19" s="33">
        <f t="shared" si="1"/>
        <v>90405855.379999995</v>
      </c>
      <c r="J19" s="33">
        <f t="shared" si="1"/>
        <v>8631585.3900000006</v>
      </c>
      <c r="K19" s="33">
        <f t="shared" si="1"/>
        <v>4432288.25</v>
      </c>
      <c r="L19" s="33">
        <f t="shared" si="1"/>
        <v>500500</v>
      </c>
      <c r="M19" s="33">
        <f t="shared" si="1"/>
        <v>29576771.98</v>
      </c>
      <c r="N19" s="33">
        <f t="shared" si="1"/>
        <v>207824614.51999998</v>
      </c>
      <c r="O19" s="33">
        <f t="shared" si="1"/>
        <v>92.4464396993111</v>
      </c>
    </row>
    <row r="20" spans="1:15" ht="12.75">
      <c r="A20" s="287">
        <v>2</v>
      </c>
      <c r="B20" s="288">
        <v>1</v>
      </c>
      <c r="C20" s="288">
        <v>1</v>
      </c>
      <c r="D20" s="288"/>
      <c r="E20" s="288"/>
      <c r="F20" s="289" t="s">
        <v>570</v>
      </c>
      <c r="G20" s="32">
        <f>+G21+G26+G33+G35+G37</f>
        <v>24548287.199999999</v>
      </c>
      <c r="H20" s="32">
        <f t="shared" ref="H20:N20" si="2">+H21+H26+H33+H35+H37</f>
        <v>49096573.590000004</v>
      </c>
      <c r="I20" s="32">
        <f t="shared" si="2"/>
        <v>90010384.920000002</v>
      </c>
      <c r="J20" s="32">
        <f t="shared" si="2"/>
        <v>8578856</v>
      </c>
      <c r="K20" s="32">
        <f t="shared" si="2"/>
        <v>4392741.21</v>
      </c>
      <c r="L20" s="32">
        <f t="shared" si="2"/>
        <v>500500</v>
      </c>
      <c r="M20" s="32">
        <f t="shared" si="2"/>
        <v>29379036.75</v>
      </c>
      <c r="N20" s="32">
        <f t="shared" si="2"/>
        <v>206506379.66999999</v>
      </c>
      <c r="O20" s="32">
        <f>+O21+O26+O33+O35+O37</f>
        <v>91.860050455421373</v>
      </c>
    </row>
    <row r="21" spans="1:15" ht="12.75">
      <c r="A21" s="290">
        <v>2</v>
      </c>
      <c r="B21" s="291">
        <v>1</v>
      </c>
      <c r="C21" s="291">
        <v>1</v>
      </c>
      <c r="D21" s="291">
        <v>1</v>
      </c>
      <c r="E21" s="291"/>
      <c r="F21" s="292" t="s">
        <v>571</v>
      </c>
      <c r="G21" s="30">
        <f>SUM(G22:G25)</f>
        <v>22659957.449999999</v>
      </c>
      <c r="H21" s="30">
        <f t="shared" ref="H21:M21" si="3">SUM(H22:H25)</f>
        <v>45319914.090000004</v>
      </c>
      <c r="I21" s="30">
        <f t="shared" si="3"/>
        <v>83086509.159999996</v>
      </c>
      <c r="J21" s="30">
        <f t="shared" si="3"/>
        <v>7918944</v>
      </c>
      <c r="K21" s="30">
        <f t="shared" si="3"/>
        <v>4054838.04</v>
      </c>
      <c r="L21" s="30">
        <f t="shared" si="3"/>
        <v>462000</v>
      </c>
      <c r="M21" s="30">
        <f t="shared" si="3"/>
        <v>26134701</v>
      </c>
      <c r="N21" s="30">
        <f>SUM(N22:N25)</f>
        <v>189636863.73999998</v>
      </c>
      <c r="O21" s="54">
        <f>SUM(O22:O25)</f>
        <v>84.355998585621165</v>
      </c>
    </row>
    <row r="22" spans="1:15" ht="12.75">
      <c r="A22" s="293">
        <v>2</v>
      </c>
      <c r="B22" s="294">
        <v>1</v>
      </c>
      <c r="C22" s="294">
        <v>1</v>
      </c>
      <c r="D22" s="294">
        <v>1</v>
      </c>
      <c r="E22" s="294" t="s">
        <v>572</v>
      </c>
      <c r="F22" s="295" t="s">
        <v>573</v>
      </c>
      <c r="G22" s="27">
        <v>22659957.449999999</v>
      </c>
      <c r="H22" s="27">
        <v>45319914.090000004</v>
      </c>
      <c r="I22" s="27">
        <v>83086509.159999996</v>
      </c>
      <c r="J22" s="27">
        <v>7918944</v>
      </c>
      <c r="K22" s="27">
        <v>4054838.04</v>
      </c>
      <c r="L22" s="27">
        <v>462000</v>
      </c>
      <c r="M22" s="27">
        <v>26134701</v>
      </c>
      <c r="N22" s="311">
        <f t="shared" ref="N22:N41" si="4">SUBTOTAL(9,G22:M22)</f>
        <v>189636863.73999998</v>
      </c>
      <c r="O22" s="314">
        <f t="shared" ref="O22:O32" si="5">IFERROR(N22/$N$18*100,"0.00")</f>
        <v>84.355998585621165</v>
      </c>
    </row>
    <row r="23" spans="1:15" ht="12.75">
      <c r="A23" s="293">
        <v>2</v>
      </c>
      <c r="B23" s="294">
        <v>1</v>
      </c>
      <c r="C23" s="294">
        <v>1</v>
      </c>
      <c r="D23" s="294">
        <v>1</v>
      </c>
      <c r="E23" s="294" t="s">
        <v>574</v>
      </c>
      <c r="F23" s="296" t="s">
        <v>575</v>
      </c>
      <c r="G23" s="27"/>
      <c r="H23" s="27"/>
      <c r="I23" s="27"/>
      <c r="J23" s="27"/>
      <c r="K23" s="27"/>
      <c r="L23" s="27"/>
      <c r="M23" s="27"/>
      <c r="N23" s="311">
        <f t="shared" si="4"/>
        <v>0</v>
      </c>
      <c r="O23" s="314">
        <f t="shared" si="5"/>
        <v>0</v>
      </c>
    </row>
    <row r="24" spans="1:15" ht="12.75">
      <c r="A24" s="293">
        <v>2</v>
      </c>
      <c r="B24" s="294">
        <v>1</v>
      </c>
      <c r="C24" s="294">
        <v>1</v>
      </c>
      <c r="D24" s="294">
        <v>1</v>
      </c>
      <c r="E24" s="294" t="s">
        <v>576</v>
      </c>
      <c r="F24" s="296" t="s">
        <v>577</v>
      </c>
      <c r="G24" s="27"/>
      <c r="H24" s="27"/>
      <c r="I24" s="27"/>
      <c r="J24" s="27"/>
      <c r="K24" s="27"/>
      <c r="L24" s="27"/>
      <c r="M24" s="27"/>
      <c r="N24" s="311">
        <f t="shared" si="4"/>
        <v>0</v>
      </c>
      <c r="O24" s="314">
        <f t="shared" si="5"/>
        <v>0</v>
      </c>
    </row>
    <row r="25" spans="1:15" ht="12.75">
      <c r="A25" s="293">
        <v>2</v>
      </c>
      <c r="B25" s="294">
        <v>1</v>
      </c>
      <c r="C25" s="294">
        <v>1</v>
      </c>
      <c r="D25" s="294">
        <v>1</v>
      </c>
      <c r="E25" s="294" t="s">
        <v>578</v>
      </c>
      <c r="F25" s="296" t="s">
        <v>579</v>
      </c>
      <c r="G25" s="27"/>
      <c r="H25" s="27"/>
      <c r="I25" s="27"/>
      <c r="J25" s="27"/>
      <c r="K25" s="27"/>
      <c r="L25" s="27"/>
      <c r="M25" s="27"/>
      <c r="N25" s="311">
        <f t="shared" si="4"/>
        <v>0</v>
      </c>
      <c r="O25" s="314">
        <f t="shared" si="5"/>
        <v>0</v>
      </c>
    </row>
    <row r="26" spans="1:15" ht="12.75">
      <c r="A26" s="290">
        <v>2</v>
      </c>
      <c r="B26" s="291">
        <v>1</v>
      </c>
      <c r="C26" s="291">
        <v>1</v>
      </c>
      <c r="D26" s="291">
        <v>2</v>
      </c>
      <c r="E26" s="291"/>
      <c r="F26" s="292" t="s">
        <v>580</v>
      </c>
      <c r="G26" s="30">
        <f>SUM(G27:G32)</f>
        <v>0</v>
      </c>
      <c r="H26" s="30">
        <f t="shared" ref="H26:L26" si="6">SUM(H27:H32)</f>
        <v>0</v>
      </c>
      <c r="I26" s="30">
        <f t="shared" si="6"/>
        <v>0</v>
      </c>
      <c r="J26" s="30">
        <f t="shared" si="6"/>
        <v>0</v>
      </c>
      <c r="K26" s="30">
        <f t="shared" si="6"/>
        <v>0</v>
      </c>
      <c r="L26" s="30">
        <f t="shared" si="6"/>
        <v>0</v>
      </c>
      <c r="M26" s="30">
        <f>SUM(M27:M32)</f>
        <v>984444</v>
      </c>
      <c r="N26" s="30">
        <f>SUM(N27:N32)</f>
        <v>984444</v>
      </c>
      <c r="O26" s="54">
        <f>SUM(O27:O32)</f>
        <v>0.43790935493153743</v>
      </c>
    </row>
    <row r="27" spans="1:15" ht="12.75">
      <c r="A27" s="293">
        <v>2</v>
      </c>
      <c r="B27" s="294">
        <v>1</v>
      </c>
      <c r="C27" s="294">
        <v>1</v>
      </c>
      <c r="D27" s="294">
        <v>2</v>
      </c>
      <c r="E27" s="294" t="s">
        <v>581</v>
      </c>
      <c r="F27" s="296" t="s">
        <v>582</v>
      </c>
      <c r="G27" s="27"/>
      <c r="H27" s="27"/>
      <c r="I27" s="27"/>
      <c r="J27" s="27"/>
      <c r="K27" s="27"/>
      <c r="L27" s="27"/>
      <c r="M27" s="27"/>
      <c r="N27" s="312">
        <f t="shared" si="4"/>
        <v>0</v>
      </c>
      <c r="O27" s="314">
        <f t="shared" si="5"/>
        <v>0</v>
      </c>
    </row>
    <row r="28" spans="1:15" ht="12.75">
      <c r="A28" s="293">
        <v>2</v>
      </c>
      <c r="B28" s="294">
        <v>1</v>
      </c>
      <c r="C28" s="294">
        <v>1</v>
      </c>
      <c r="D28" s="294">
        <v>2</v>
      </c>
      <c r="E28" s="294" t="s">
        <v>576</v>
      </c>
      <c r="F28" s="296" t="s">
        <v>583</v>
      </c>
      <c r="G28" s="27"/>
      <c r="H28" s="27"/>
      <c r="I28" s="27"/>
      <c r="J28" s="27"/>
      <c r="K28" s="27"/>
      <c r="L28" s="27"/>
      <c r="M28" s="27"/>
      <c r="N28" s="312">
        <f t="shared" si="4"/>
        <v>0</v>
      </c>
      <c r="O28" s="314">
        <f t="shared" si="5"/>
        <v>0</v>
      </c>
    </row>
    <row r="29" spans="1:15" ht="12.75">
      <c r="A29" s="293">
        <v>2</v>
      </c>
      <c r="B29" s="294">
        <v>1</v>
      </c>
      <c r="C29" s="294">
        <v>1</v>
      </c>
      <c r="D29" s="294">
        <v>2</v>
      </c>
      <c r="E29" s="294" t="s">
        <v>578</v>
      </c>
      <c r="F29" s="296" t="s">
        <v>584</v>
      </c>
      <c r="G29" s="27"/>
      <c r="H29" s="27"/>
      <c r="I29" s="27"/>
      <c r="J29" s="27"/>
      <c r="K29" s="27"/>
      <c r="L29" s="27"/>
      <c r="M29" s="27"/>
      <c r="N29" s="312">
        <f t="shared" si="4"/>
        <v>0</v>
      </c>
      <c r="O29" s="314">
        <f t="shared" si="5"/>
        <v>0</v>
      </c>
    </row>
    <row r="30" spans="1:15" ht="12.75">
      <c r="A30" s="293">
        <v>2</v>
      </c>
      <c r="B30" s="294">
        <v>1</v>
      </c>
      <c r="C30" s="294">
        <v>1</v>
      </c>
      <c r="D30" s="294">
        <v>2</v>
      </c>
      <c r="E30" s="294" t="s">
        <v>585</v>
      </c>
      <c r="F30" s="296" t="s">
        <v>586</v>
      </c>
      <c r="G30" s="27"/>
      <c r="H30" s="27"/>
      <c r="I30" s="27"/>
      <c r="J30" s="27"/>
      <c r="K30" s="27"/>
      <c r="L30" s="27"/>
      <c r="M30" s="27">
        <v>984444</v>
      </c>
      <c r="N30" s="312">
        <f t="shared" si="4"/>
        <v>984444</v>
      </c>
      <c r="O30" s="314">
        <f t="shared" si="5"/>
        <v>0.43790935493153743</v>
      </c>
    </row>
    <row r="31" spans="1:15" ht="12.75">
      <c r="A31" s="293">
        <v>2</v>
      </c>
      <c r="B31" s="294">
        <v>1</v>
      </c>
      <c r="C31" s="294">
        <v>1</v>
      </c>
      <c r="D31" s="294">
        <v>2</v>
      </c>
      <c r="E31" s="294" t="s">
        <v>587</v>
      </c>
      <c r="F31" s="296" t="s">
        <v>588</v>
      </c>
      <c r="G31" s="27"/>
      <c r="H31" s="27"/>
      <c r="I31" s="27"/>
      <c r="J31" s="27"/>
      <c r="K31" s="27"/>
      <c r="L31" s="27"/>
      <c r="M31" s="27"/>
      <c r="N31" s="312">
        <f t="shared" si="4"/>
        <v>0</v>
      </c>
      <c r="O31" s="314">
        <f t="shared" si="5"/>
        <v>0</v>
      </c>
    </row>
    <row r="32" spans="1:15" ht="12.75">
      <c r="A32" s="293">
        <v>2</v>
      </c>
      <c r="B32" s="294">
        <v>1</v>
      </c>
      <c r="C32" s="294">
        <v>1</v>
      </c>
      <c r="D32" s="294">
        <v>2</v>
      </c>
      <c r="E32" s="294" t="s">
        <v>589</v>
      </c>
      <c r="F32" s="296" t="s">
        <v>590</v>
      </c>
      <c r="G32" s="27"/>
      <c r="H32" s="27"/>
      <c r="I32" s="27"/>
      <c r="J32" s="27"/>
      <c r="K32" s="27"/>
      <c r="L32" s="27"/>
      <c r="M32" s="27"/>
      <c r="N32" s="312">
        <f t="shared" si="4"/>
        <v>0</v>
      </c>
      <c r="O32" s="314">
        <f t="shared" si="5"/>
        <v>0</v>
      </c>
    </row>
    <row r="33" spans="1:15" ht="12.75">
      <c r="A33" s="290">
        <v>2</v>
      </c>
      <c r="B33" s="291">
        <v>1</v>
      </c>
      <c r="C33" s="291">
        <v>1</v>
      </c>
      <c r="D33" s="291">
        <v>3</v>
      </c>
      <c r="E33" s="291"/>
      <c r="F33" s="292" t="s">
        <v>591</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c r="A34" s="293">
        <v>2</v>
      </c>
      <c r="B34" s="294">
        <v>1</v>
      </c>
      <c r="C34" s="294">
        <v>1</v>
      </c>
      <c r="D34" s="294">
        <v>3</v>
      </c>
      <c r="E34" s="294" t="s">
        <v>572</v>
      </c>
      <c r="F34" s="296" t="s">
        <v>591</v>
      </c>
      <c r="G34" s="27"/>
      <c r="H34" s="27"/>
      <c r="I34" s="27"/>
      <c r="J34" s="27"/>
      <c r="K34" s="27"/>
      <c r="L34" s="27"/>
      <c r="M34" s="27"/>
      <c r="N34" s="312">
        <f t="shared" si="4"/>
        <v>0</v>
      </c>
      <c r="O34" s="314">
        <f t="shared" ref="O34:O41" si="8">IFERROR(N34/$N$18*100,"0.00")</f>
        <v>0</v>
      </c>
    </row>
    <row r="35" spans="1:15" ht="12.75">
      <c r="A35" s="290">
        <v>2</v>
      </c>
      <c r="B35" s="291">
        <v>1</v>
      </c>
      <c r="C35" s="291">
        <v>1</v>
      </c>
      <c r="D35" s="291">
        <v>4</v>
      </c>
      <c r="E35" s="291"/>
      <c r="F35" s="292" t="s">
        <v>592</v>
      </c>
      <c r="G35" s="30">
        <f>G36</f>
        <v>1888329.75</v>
      </c>
      <c r="H35" s="30">
        <f t="shared" ref="H35:M35" si="9">H36</f>
        <v>3776659.5</v>
      </c>
      <c r="I35" s="30">
        <f t="shared" si="9"/>
        <v>6923875.7599999998</v>
      </c>
      <c r="J35" s="30">
        <f t="shared" si="9"/>
        <v>659912</v>
      </c>
      <c r="K35" s="30">
        <f t="shared" si="9"/>
        <v>337903.17</v>
      </c>
      <c r="L35" s="30">
        <f t="shared" si="9"/>
        <v>38500</v>
      </c>
      <c r="M35" s="30">
        <f t="shared" si="9"/>
        <v>2259891.75</v>
      </c>
      <c r="N35" s="30">
        <f>N36</f>
        <v>15885071.93</v>
      </c>
      <c r="O35" s="54">
        <f t="shared" ref="O35" si="10">O36</f>
        <v>7.0661425148686687</v>
      </c>
    </row>
    <row r="36" spans="1:15" ht="12.75">
      <c r="A36" s="293">
        <v>2</v>
      </c>
      <c r="B36" s="294">
        <v>1</v>
      </c>
      <c r="C36" s="294">
        <v>1</v>
      </c>
      <c r="D36" s="294">
        <v>4</v>
      </c>
      <c r="E36" s="294" t="s">
        <v>572</v>
      </c>
      <c r="F36" s="296" t="s">
        <v>592</v>
      </c>
      <c r="G36" s="27">
        <v>1888329.75</v>
      </c>
      <c r="H36" s="27">
        <v>3776659.5</v>
      </c>
      <c r="I36" s="27">
        <v>6923875.7599999998</v>
      </c>
      <c r="J36" s="27">
        <v>659912</v>
      </c>
      <c r="K36" s="27">
        <v>337903.17</v>
      </c>
      <c r="L36" s="27">
        <v>38500</v>
      </c>
      <c r="M36" s="27">
        <v>2259891.75</v>
      </c>
      <c r="N36" s="312">
        <f t="shared" si="4"/>
        <v>15885071.93</v>
      </c>
      <c r="O36" s="313">
        <f t="shared" si="8"/>
        <v>7.0661425148686687</v>
      </c>
    </row>
    <row r="37" spans="1:15" ht="12.75">
      <c r="A37" s="290">
        <v>2</v>
      </c>
      <c r="B37" s="291">
        <v>1</v>
      </c>
      <c r="C37" s="291">
        <v>1</v>
      </c>
      <c r="D37" s="291">
        <v>5</v>
      </c>
      <c r="E37" s="291"/>
      <c r="F37" s="292" t="s">
        <v>593</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c r="A38" s="293">
        <v>2</v>
      </c>
      <c r="B38" s="294">
        <v>1</v>
      </c>
      <c r="C38" s="294">
        <v>1</v>
      </c>
      <c r="D38" s="294">
        <v>5</v>
      </c>
      <c r="E38" s="294" t="s">
        <v>572</v>
      </c>
      <c r="F38" s="297" t="s">
        <v>593</v>
      </c>
      <c r="G38" s="27"/>
      <c r="H38" s="27"/>
      <c r="I38" s="27"/>
      <c r="J38" s="27"/>
      <c r="K38" s="27"/>
      <c r="L38" s="27"/>
      <c r="M38" s="27"/>
      <c r="N38" s="312">
        <f t="shared" si="4"/>
        <v>0</v>
      </c>
      <c r="O38" s="313">
        <f t="shared" si="8"/>
        <v>0</v>
      </c>
    </row>
    <row r="39" spans="1:15" ht="12.75">
      <c r="A39" s="293">
        <v>2</v>
      </c>
      <c r="B39" s="294">
        <v>1</v>
      </c>
      <c r="C39" s="294">
        <v>1</v>
      </c>
      <c r="D39" s="294">
        <v>5</v>
      </c>
      <c r="E39" s="294" t="s">
        <v>574</v>
      </c>
      <c r="F39" s="296" t="s">
        <v>594</v>
      </c>
      <c r="G39" s="27"/>
      <c r="H39" s="27"/>
      <c r="I39" s="27"/>
      <c r="J39" s="27"/>
      <c r="K39" s="27"/>
      <c r="L39" s="27"/>
      <c r="M39" s="27"/>
      <c r="N39" s="312">
        <f t="shared" si="4"/>
        <v>0</v>
      </c>
      <c r="O39" s="313">
        <f t="shared" si="8"/>
        <v>0</v>
      </c>
    </row>
    <row r="40" spans="1:15" ht="12.75">
      <c r="A40" s="293">
        <v>2</v>
      </c>
      <c r="B40" s="294">
        <v>1</v>
      </c>
      <c r="C40" s="294">
        <v>1</v>
      </c>
      <c r="D40" s="294">
        <v>5</v>
      </c>
      <c r="E40" s="294" t="s">
        <v>581</v>
      </c>
      <c r="F40" s="296" t="s">
        <v>595</v>
      </c>
      <c r="G40" s="27"/>
      <c r="H40" s="27"/>
      <c r="I40" s="27"/>
      <c r="J40" s="27"/>
      <c r="K40" s="27"/>
      <c r="L40" s="27"/>
      <c r="M40" s="27"/>
      <c r="N40" s="312">
        <f t="shared" si="4"/>
        <v>0</v>
      </c>
      <c r="O40" s="313">
        <f t="shared" si="8"/>
        <v>0</v>
      </c>
    </row>
    <row r="41" spans="1:15" ht="12.75">
      <c r="A41" s="293">
        <v>2</v>
      </c>
      <c r="B41" s="294">
        <v>1</v>
      </c>
      <c r="C41" s="294">
        <v>1</v>
      </c>
      <c r="D41" s="294">
        <v>5</v>
      </c>
      <c r="E41" s="294" t="s">
        <v>596</v>
      </c>
      <c r="F41" s="296" t="s">
        <v>597</v>
      </c>
      <c r="G41" s="27"/>
      <c r="H41" s="27"/>
      <c r="I41" s="27"/>
      <c r="J41" s="27"/>
      <c r="K41" s="27"/>
      <c r="L41" s="27"/>
      <c r="M41" s="27"/>
      <c r="N41" s="312">
        <f t="shared" si="4"/>
        <v>0</v>
      </c>
      <c r="O41" s="313">
        <f t="shared" si="8"/>
        <v>0</v>
      </c>
    </row>
    <row r="42" spans="1:15" ht="12.75">
      <c r="A42" s="287">
        <v>2</v>
      </c>
      <c r="B42" s="288">
        <v>1</v>
      </c>
      <c r="C42" s="288">
        <v>2</v>
      </c>
      <c r="D42" s="288"/>
      <c r="E42" s="288"/>
      <c r="F42" s="289" t="s">
        <v>598</v>
      </c>
      <c r="G42" s="32">
        <f>+G43+G45</f>
        <v>263646.96999999997</v>
      </c>
      <c r="H42" s="32">
        <f t="shared" ref="H42:O42" si="12">+H43+H45</f>
        <v>369105.76</v>
      </c>
      <c r="I42" s="32">
        <f t="shared" si="12"/>
        <v>395470.46</v>
      </c>
      <c r="J42" s="32">
        <f t="shared" si="12"/>
        <v>52729.39</v>
      </c>
      <c r="K42" s="32">
        <f t="shared" si="12"/>
        <v>39547.040000000001</v>
      </c>
      <c r="L42" s="32">
        <f t="shared" si="12"/>
        <v>0</v>
      </c>
      <c r="M42" s="32">
        <f t="shared" si="12"/>
        <v>197735.23</v>
      </c>
      <c r="N42" s="32">
        <f t="shared" si="12"/>
        <v>1318234.8499999999</v>
      </c>
      <c r="O42" s="32">
        <f t="shared" si="12"/>
        <v>0.58638924388972036</v>
      </c>
    </row>
    <row r="43" spans="1:15" ht="12.75">
      <c r="A43" s="290">
        <v>2</v>
      </c>
      <c r="B43" s="291">
        <v>1</v>
      </c>
      <c r="C43" s="291">
        <v>2</v>
      </c>
      <c r="D43" s="291">
        <v>1</v>
      </c>
      <c r="E43" s="291"/>
      <c r="F43" s="292" t="s">
        <v>599</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c r="A44" s="293">
        <v>2</v>
      </c>
      <c r="B44" s="294">
        <v>1</v>
      </c>
      <c r="C44" s="294">
        <v>2</v>
      </c>
      <c r="D44" s="294">
        <v>1</v>
      </c>
      <c r="E44" s="294" t="s">
        <v>572</v>
      </c>
      <c r="F44" s="296" t="s">
        <v>599</v>
      </c>
      <c r="G44" s="27"/>
      <c r="H44" s="27"/>
      <c r="I44" s="27"/>
      <c r="J44" s="27"/>
      <c r="K44" s="27"/>
      <c r="L44" s="27"/>
      <c r="M44" s="27"/>
      <c r="N44" s="311">
        <f>SUBTOTAL(9,G44:M44)</f>
        <v>0</v>
      </c>
      <c r="O44" s="314">
        <f>IFERROR(N44/$N$18*100,"0.00")</f>
        <v>0</v>
      </c>
    </row>
    <row r="45" spans="1:15" ht="12.75">
      <c r="A45" s="290">
        <v>2</v>
      </c>
      <c r="B45" s="291">
        <v>1</v>
      </c>
      <c r="C45" s="291">
        <v>2</v>
      </c>
      <c r="D45" s="291">
        <v>2</v>
      </c>
      <c r="E45" s="291"/>
      <c r="F45" s="292" t="s">
        <v>600</v>
      </c>
      <c r="G45" s="30">
        <f>SUM(G46:G53)</f>
        <v>263646.96999999997</v>
      </c>
      <c r="H45" s="30">
        <f t="shared" ref="H45:M45" si="14">SUM(H46:H53)</f>
        <v>369105.76</v>
      </c>
      <c r="I45" s="30">
        <f t="shared" si="14"/>
        <v>395470.46</v>
      </c>
      <c r="J45" s="30">
        <f t="shared" si="14"/>
        <v>52729.39</v>
      </c>
      <c r="K45" s="30">
        <f t="shared" si="14"/>
        <v>39547.040000000001</v>
      </c>
      <c r="L45" s="30">
        <f t="shared" si="14"/>
        <v>0</v>
      </c>
      <c r="M45" s="30">
        <f t="shared" si="14"/>
        <v>197735.23</v>
      </c>
      <c r="N45" s="30">
        <f>SUM(N46:N53)</f>
        <v>1318234.8499999999</v>
      </c>
      <c r="O45" s="54">
        <f>SUM(O46:O53)</f>
        <v>0.58638924388972036</v>
      </c>
    </row>
    <row r="46" spans="1:15" ht="12.75">
      <c r="A46" s="293">
        <v>2</v>
      </c>
      <c r="B46" s="294">
        <v>1</v>
      </c>
      <c r="C46" s="294">
        <v>2</v>
      </c>
      <c r="D46" s="294">
        <v>2</v>
      </c>
      <c r="E46" s="294" t="s">
        <v>581</v>
      </c>
      <c r="F46" s="298" t="s">
        <v>601</v>
      </c>
      <c r="G46" s="312"/>
      <c r="H46" s="27"/>
      <c r="I46" s="27"/>
      <c r="J46" s="27"/>
      <c r="K46" s="27"/>
      <c r="L46" s="27"/>
      <c r="M46" s="27"/>
      <c r="N46" s="311">
        <f>SUBTOTAL(9,G46:M46)</f>
        <v>0</v>
      </c>
      <c r="O46" s="314">
        <f t="shared" ref="O46:O53" si="15">IFERROR(N46/$N$18*100,"0.00")</f>
        <v>0</v>
      </c>
    </row>
    <row r="47" spans="1:15" ht="12.75">
      <c r="A47" s="293">
        <v>2</v>
      </c>
      <c r="B47" s="294">
        <v>1</v>
      </c>
      <c r="C47" s="294">
        <v>2</v>
      </c>
      <c r="D47" s="294">
        <v>2</v>
      </c>
      <c r="E47" s="294" t="s">
        <v>596</v>
      </c>
      <c r="F47" s="296" t="s">
        <v>602</v>
      </c>
      <c r="G47" s="312"/>
      <c r="H47" s="27"/>
      <c r="I47" s="27"/>
      <c r="J47" s="27"/>
      <c r="K47" s="27"/>
      <c r="L47" s="27"/>
      <c r="M47" s="27"/>
      <c r="N47" s="311">
        <f t="shared" ref="N47:N53" si="16">SUBTOTAL(9,G47:M47)</f>
        <v>0</v>
      </c>
      <c r="O47" s="314">
        <f t="shared" si="15"/>
        <v>0</v>
      </c>
    </row>
    <row r="48" spans="1:15" ht="12.75">
      <c r="A48" s="293">
        <v>2</v>
      </c>
      <c r="B48" s="294">
        <v>1</v>
      </c>
      <c r="C48" s="294">
        <v>2</v>
      </c>
      <c r="D48" s="294">
        <v>2</v>
      </c>
      <c r="E48" s="294" t="s">
        <v>576</v>
      </c>
      <c r="F48" s="296" t="s">
        <v>603</v>
      </c>
      <c r="G48" s="312"/>
      <c r="H48" s="27"/>
      <c r="I48" s="27"/>
      <c r="J48" s="27"/>
      <c r="K48" s="27"/>
      <c r="L48" s="27"/>
      <c r="M48" s="27"/>
      <c r="N48" s="311">
        <f t="shared" si="16"/>
        <v>0</v>
      </c>
      <c r="O48" s="314">
        <f t="shared" si="15"/>
        <v>0</v>
      </c>
    </row>
    <row r="49" spans="1:15" ht="12.75">
      <c r="A49" s="293">
        <v>2</v>
      </c>
      <c r="B49" s="294">
        <v>1</v>
      </c>
      <c r="C49" s="294">
        <v>2</v>
      </c>
      <c r="D49" s="294">
        <v>2</v>
      </c>
      <c r="E49" s="294" t="s">
        <v>578</v>
      </c>
      <c r="F49" s="296" t="s">
        <v>604</v>
      </c>
      <c r="G49" s="312">
        <v>263646.96999999997</v>
      </c>
      <c r="H49" s="27">
        <v>369105.76</v>
      </c>
      <c r="I49" s="27">
        <v>395470.46</v>
      </c>
      <c r="J49" s="27">
        <v>52729.39</v>
      </c>
      <c r="K49" s="27">
        <v>39547.040000000001</v>
      </c>
      <c r="L49" s="27"/>
      <c r="M49" s="27">
        <v>197735.23</v>
      </c>
      <c r="N49" s="311">
        <f t="shared" si="16"/>
        <v>1318234.8499999999</v>
      </c>
      <c r="O49" s="314">
        <f t="shared" si="15"/>
        <v>0.58638924388972036</v>
      </c>
    </row>
    <row r="50" spans="1:15" ht="12.75">
      <c r="A50" s="293">
        <v>2</v>
      </c>
      <c r="B50" s="294">
        <v>1</v>
      </c>
      <c r="C50" s="294">
        <v>2</v>
      </c>
      <c r="D50" s="294">
        <v>2</v>
      </c>
      <c r="E50" s="294" t="s">
        <v>605</v>
      </c>
      <c r="F50" s="296" t="s">
        <v>606</v>
      </c>
      <c r="G50" s="312"/>
      <c r="H50" s="27"/>
      <c r="I50" s="27"/>
      <c r="J50" s="27"/>
      <c r="K50" s="27"/>
      <c r="L50" s="27"/>
      <c r="M50" s="27"/>
      <c r="N50" s="311">
        <f t="shared" si="16"/>
        <v>0</v>
      </c>
      <c r="O50" s="314">
        <f t="shared" si="15"/>
        <v>0</v>
      </c>
    </row>
    <row r="51" spans="1:15" ht="12.75">
      <c r="A51" s="293">
        <v>2</v>
      </c>
      <c r="B51" s="294">
        <v>1</v>
      </c>
      <c r="C51" s="294">
        <v>2</v>
      </c>
      <c r="D51" s="294">
        <v>2</v>
      </c>
      <c r="E51" s="294" t="s">
        <v>585</v>
      </c>
      <c r="F51" s="296" t="s">
        <v>607</v>
      </c>
      <c r="G51" s="27"/>
      <c r="H51" s="27"/>
      <c r="I51" s="27"/>
      <c r="J51" s="27"/>
      <c r="K51" s="27"/>
      <c r="L51" s="27"/>
      <c r="M51" s="27"/>
      <c r="N51" s="311">
        <f t="shared" si="16"/>
        <v>0</v>
      </c>
      <c r="O51" s="314">
        <f t="shared" si="15"/>
        <v>0</v>
      </c>
    </row>
    <row r="52" spans="1:15" ht="12.75">
      <c r="A52" s="293">
        <v>2</v>
      </c>
      <c r="B52" s="294">
        <v>1</v>
      </c>
      <c r="C52" s="294">
        <v>2</v>
      </c>
      <c r="D52" s="294">
        <v>2</v>
      </c>
      <c r="E52" s="294" t="s">
        <v>587</v>
      </c>
      <c r="F52" s="296" t="s">
        <v>608</v>
      </c>
      <c r="G52" s="27"/>
      <c r="H52" s="27"/>
      <c r="I52" s="27"/>
      <c r="J52" s="27"/>
      <c r="K52" s="27"/>
      <c r="L52" s="27"/>
      <c r="M52" s="27"/>
      <c r="N52" s="311">
        <f t="shared" si="16"/>
        <v>0</v>
      </c>
      <c r="O52" s="314">
        <f t="shared" si="15"/>
        <v>0</v>
      </c>
    </row>
    <row r="53" spans="1:15" ht="12.75">
      <c r="A53" s="293">
        <v>2</v>
      </c>
      <c r="B53" s="294">
        <v>1</v>
      </c>
      <c r="C53" s="294">
        <v>2</v>
      </c>
      <c r="D53" s="294">
        <v>2</v>
      </c>
      <c r="E53" s="294" t="s">
        <v>609</v>
      </c>
      <c r="F53" s="298" t="s">
        <v>610</v>
      </c>
      <c r="G53" s="27"/>
      <c r="H53" s="27"/>
      <c r="I53" s="27"/>
      <c r="J53" s="27"/>
      <c r="K53" s="27"/>
      <c r="L53" s="27"/>
      <c r="M53" s="27"/>
      <c r="N53" s="311">
        <f t="shared" si="16"/>
        <v>0</v>
      </c>
      <c r="O53" s="314">
        <f t="shared" si="15"/>
        <v>0</v>
      </c>
    </row>
    <row r="54" spans="1:15" ht="12.75">
      <c r="A54" s="287">
        <v>2</v>
      </c>
      <c r="B54" s="288">
        <v>1</v>
      </c>
      <c r="C54" s="288">
        <v>3</v>
      </c>
      <c r="D54" s="288"/>
      <c r="E54" s="288"/>
      <c r="F54" s="289" t="s">
        <v>611</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c r="A55" s="290">
        <v>2</v>
      </c>
      <c r="B55" s="291">
        <v>1</v>
      </c>
      <c r="C55" s="291">
        <v>3</v>
      </c>
      <c r="D55" s="291">
        <v>2</v>
      </c>
      <c r="E55" s="291"/>
      <c r="F55" s="299" t="s">
        <v>612</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c r="A56" s="300">
        <v>2</v>
      </c>
      <c r="B56" s="294">
        <v>1</v>
      </c>
      <c r="C56" s="294">
        <v>3</v>
      </c>
      <c r="D56" s="294">
        <v>2</v>
      </c>
      <c r="E56" s="294" t="s">
        <v>572</v>
      </c>
      <c r="F56" s="301" t="s">
        <v>613</v>
      </c>
      <c r="G56" s="27"/>
      <c r="H56" s="27"/>
      <c r="I56" s="27"/>
      <c r="J56" s="27"/>
      <c r="K56" s="27"/>
      <c r="L56" s="27"/>
      <c r="M56" s="27"/>
      <c r="N56" s="311">
        <f t="shared" ref="N56:N60" si="19">SUBTOTAL(9,G56:M56)</f>
        <v>0</v>
      </c>
      <c r="O56" s="314">
        <f>IFERROR(N56/$N$18*100,"0.00")</f>
        <v>0</v>
      </c>
    </row>
    <row r="57" spans="1:15" ht="12.75">
      <c r="A57" s="300">
        <v>2</v>
      </c>
      <c r="B57" s="294">
        <v>1</v>
      </c>
      <c r="C57" s="294">
        <v>3</v>
      </c>
      <c r="D57" s="294">
        <v>2</v>
      </c>
      <c r="E57" s="294" t="s">
        <v>574</v>
      </c>
      <c r="F57" s="301" t="s">
        <v>614</v>
      </c>
      <c r="G57" s="27"/>
      <c r="H57" s="27"/>
      <c r="I57" s="27"/>
      <c r="J57" s="27"/>
      <c r="K57" s="27"/>
      <c r="L57" s="27"/>
      <c r="M57" s="27"/>
      <c r="N57" s="311">
        <f t="shared" si="19"/>
        <v>0</v>
      </c>
      <c r="O57" s="314">
        <f t="shared" ref="O57" si="20">IFERROR(N57/$N$18*100,"0.00")</f>
        <v>0</v>
      </c>
    </row>
    <row r="58" spans="1:15" ht="12.75">
      <c r="A58" s="287">
        <v>2</v>
      </c>
      <c r="B58" s="288">
        <v>1</v>
      </c>
      <c r="C58" s="288">
        <v>5</v>
      </c>
      <c r="D58" s="288"/>
      <c r="E58" s="288"/>
      <c r="F58" s="289" t="s">
        <v>615</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c r="A59" s="290">
        <v>2</v>
      </c>
      <c r="B59" s="291">
        <v>1</v>
      </c>
      <c r="C59" s="291">
        <v>5</v>
      </c>
      <c r="D59" s="291">
        <v>1</v>
      </c>
      <c r="E59" s="291"/>
      <c r="F59" s="292" t="s">
        <v>616</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c r="A60" s="293">
        <v>2</v>
      </c>
      <c r="B60" s="294">
        <v>1</v>
      </c>
      <c r="C60" s="294">
        <v>5</v>
      </c>
      <c r="D60" s="294">
        <v>1</v>
      </c>
      <c r="E60" s="294" t="s">
        <v>572</v>
      </c>
      <c r="F60" s="296" t="s">
        <v>616</v>
      </c>
      <c r="G60" s="27"/>
      <c r="H60" s="27"/>
      <c r="I60" s="27"/>
      <c r="J60" s="27"/>
      <c r="K60" s="27"/>
      <c r="L60" s="27"/>
      <c r="M60" s="27"/>
      <c r="N60" s="311">
        <f t="shared" si="19"/>
        <v>0</v>
      </c>
      <c r="O60" s="314">
        <f>IFERROR(N60/$N$18*100,"0.00")</f>
        <v>0</v>
      </c>
    </row>
    <row r="61" spans="1:15" ht="12.75">
      <c r="A61" s="290">
        <v>2</v>
      </c>
      <c r="B61" s="291">
        <v>1</v>
      </c>
      <c r="C61" s="291">
        <v>5</v>
      </c>
      <c r="D61" s="291">
        <v>2</v>
      </c>
      <c r="E61" s="291"/>
      <c r="F61" s="299" t="s">
        <v>617</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c r="A62" s="293">
        <v>2</v>
      </c>
      <c r="B62" s="294">
        <v>1</v>
      </c>
      <c r="C62" s="294">
        <v>5</v>
      </c>
      <c r="D62" s="294">
        <v>2</v>
      </c>
      <c r="E62" s="294" t="s">
        <v>572</v>
      </c>
      <c r="F62" s="296" t="s">
        <v>617</v>
      </c>
      <c r="G62" s="27"/>
      <c r="H62" s="27"/>
      <c r="I62" s="27"/>
      <c r="J62" s="27"/>
      <c r="K62" s="27"/>
      <c r="L62" s="27"/>
      <c r="M62" s="27"/>
      <c r="N62" s="311">
        <f>SUBTOTAL(9,G62:M62)</f>
        <v>0</v>
      </c>
      <c r="O62" s="314">
        <f>IFERROR(N62/$N$18*100,"0.00")</f>
        <v>0</v>
      </c>
    </row>
    <row r="63" spans="1:15" ht="12.75">
      <c r="A63" s="290">
        <v>2</v>
      </c>
      <c r="B63" s="291">
        <v>1</v>
      </c>
      <c r="C63" s="291">
        <v>5</v>
      </c>
      <c r="D63" s="291">
        <v>3</v>
      </c>
      <c r="E63" s="291"/>
      <c r="F63" s="299" t="s">
        <v>618</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c r="A64" s="293">
        <v>2</v>
      </c>
      <c r="B64" s="294">
        <v>1</v>
      </c>
      <c r="C64" s="294">
        <v>5</v>
      </c>
      <c r="D64" s="294">
        <v>3</v>
      </c>
      <c r="E64" s="294" t="s">
        <v>572</v>
      </c>
      <c r="F64" s="296" t="s">
        <v>618</v>
      </c>
      <c r="G64" s="27"/>
      <c r="H64" s="27"/>
      <c r="I64" s="27"/>
      <c r="J64" s="27"/>
      <c r="K64" s="27"/>
      <c r="L64" s="27"/>
      <c r="M64" s="27"/>
      <c r="N64" s="312">
        <f>SUBTOTAL(9,G64:M64)</f>
        <v>0</v>
      </c>
      <c r="O64" s="313">
        <f>IFERROR(N64/$N$18*100,"0.00")</f>
        <v>0</v>
      </c>
    </row>
    <row r="65" spans="1:15" ht="12.75">
      <c r="A65" s="290">
        <v>2</v>
      </c>
      <c r="B65" s="291">
        <v>1</v>
      </c>
      <c r="C65" s="291">
        <v>5</v>
      </c>
      <c r="D65" s="291">
        <v>4</v>
      </c>
      <c r="E65" s="291"/>
      <c r="F65" s="299" t="s">
        <v>619</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c r="A66" s="293">
        <v>2</v>
      </c>
      <c r="B66" s="294">
        <v>1</v>
      </c>
      <c r="C66" s="294">
        <v>5</v>
      </c>
      <c r="D66" s="294">
        <v>4</v>
      </c>
      <c r="E66" s="294" t="s">
        <v>572</v>
      </c>
      <c r="F66" s="296" t="s">
        <v>619</v>
      </c>
      <c r="G66" s="27"/>
      <c r="H66" s="27"/>
      <c r="I66" s="27"/>
      <c r="J66" s="27"/>
      <c r="K66" s="27"/>
      <c r="L66" s="27"/>
      <c r="M66" s="27"/>
      <c r="N66" s="311">
        <f>SUBTOTAL(9,G66:M66)</f>
        <v>0</v>
      </c>
      <c r="O66" s="314">
        <f>IFERROR(N66/$N$18*100,"0.00")</f>
        <v>0</v>
      </c>
    </row>
    <row r="67" spans="1:15" ht="12.75">
      <c r="A67" s="283">
        <v>2</v>
      </c>
      <c r="B67" s="284">
        <v>2</v>
      </c>
      <c r="C67" s="285"/>
      <c r="D67" s="285"/>
      <c r="E67" s="285"/>
      <c r="F67" s="286" t="s">
        <v>620</v>
      </c>
      <c r="G67" s="33">
        <f>+G68+G82+G87+G92+G99+G116+G125+G143</f>
        <v>0</v>
      </c>
      <c r="H67" s="33">
        <f t="shared" ref="H67:N67" si="26">+H68+H82+H87+H92+H99+H116+H125+H143</f>
        <v>0</v>
      </c>
      <c r="I67" s="33">
        <f t="shared" si="26"/>
        <v>0</v>
      </c>
      <c r="J67" s="33">
        <f t="shared" si="26"/>
        <v>0</v>
      </c>
      <c r="K67" s="33">
        <f t="shared" si="26"/>
        <v>0</v>
      </c>
      <c r="L67" s="33">
        <f t="shared" si="26"/>
        <v>0</v>
      </c>
      <c r="M67" s="33">
        <f t="shared" si="26"/>
        <v>1984239.51</v>
      </c>
      <c r="N67" s="33">
        <f t="shared" si="26"/>
        <v>1984239.51</v>
      </c>
      <c r="O67" s="33">
        <f>+O68+O82+O87+O92+O99+O116+O125+O143</f>
        <v>0.88264750849593254</v>
      </c>
    </row>
    <row r="68" spans="1:15" ht="12.75">
      <c r="A68" s="287">
        <v>2</v>
      </c>
      <c r="B68" s="288">
        <v>2</v>
      </c>
      <c r="C68" s="288">
        <v>1</v>
      </c>
      <c r="D68" s="288"/>
      <c r="E68" s="288"/>
      <c r="F68" s="289" t="s">
        <v>621</v>
      </c>
      <c r="G68" s="32">
        <f>+G69+G71+G73+G75+G78+G80</f>
        <v>0</v>
      </c>
      <c r="H68" s="32">
        <f t="shared" ref="H68:N68" si="27">+H69+H71+H73+H75+H78+H80</f>
        <v>0</v>
      </c>
      <c r="I68" s="32">
        <f t="shared" si="27"/>
        <v>0</v>
      </c>
      <c r="J68" s="32">
        <f t="shared" si="27"/>
        <v>0</v>
      </c>
      <c r="K68" s="32">
        <f t="shared" si="27"/>
        <v>0</v>
      </c>
      <c r="L68" s="32">
        <f t="shared" si="27"/>
        <v>0</v>
      </c>
      <c r="M68" s="32">
        <f t="shared" si="27"/>
        <v>473708.16</v>
      </c>
      <c r="N68" s="32">
        <f t="shared" si="27"/>
        <v>473708.16</v>
      </c>
      <c r="O68" s="32">
        <f>+O69+O71+O73+O75+O78+O80</f>
        <v>0.2107191823723904</v>
      </c>
    </row>
    <row r="69" spans="1:15" ht="12.75">
      <c r="A69" s="290">
        <v>2</v>
      </c>
      <c r="B69" s="291">
        <v>2</v>
      </c>
      <c r="C69" s="291">
        <v>1</v>
      </c>
      <c r="D69" s="291">
        <v>2</v>
      </c>
      <c r="E69" s="291"/>
      <c r="F69" s="292" t="s">
        <v>622</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c r="A70" s="300">
        <v>2</v>
      </c>
      <c r="B70" s="294">
        <v>2</v>
      </c>
      <c r="C70" s="294">
        <v>1</v>
      </c>
      <c r="D70" s="294">
        <v>2</v>
      </c>
      <c r="E70" s="294" t="s">
        <v>572</v>
      </c>
      <c r="F70" s="301" t="s">
        <v>622</v>
      </c>
      <c r="G70" s="27"/>
      <c r="H70" s="27"/>
      <c r="I70" s="27"/>
      <c r="J70" s="27"/>
      <c r="K70" s="27"/>
      <c r="L70" s="27"/>
      <c r="M70" s="27"/>
      <c r="N70" s="312">
        <f>SUBTOTAL(9,G70:M70)</f>
        <v>0</v>
      </c>
      <c r="O70" s="314">
        <f>IFERROR(N70/$N$18*100,"0.00")</f>
        <v>0</v>
      </c>
    </row>
    <row r="71" spans="1:15" ht="12.75">
      <c r="A71" s="290">
        <v>2</v>
      </c>
      <c r="B71" s="291">
        <v>2</v>
      </c>
      <c r="C71" s="291">
        <v>1</v>
      </c>
      <c r="D71" s="291">
        <v>3</v>
      </c>
      <c r="E71" s="291"/>
      <c r="F71" s="292" t="s">
        <v>623</v>
      </c>
      <c r="G71" s="30">
        <f>G72</f>
        <v>0</v>
      </c>
      <c r="H71" s="29">
        <f t="shared" ref="H71:O71" si="29">H72</f>
        <v>0</v>
      </c>
      <c r="I71" s="29">
        <f t="shared" si="29"/>
        <v>0</v>
      </c>
      <c r="J71" s="29">
        <f t="shared" si="29"/>
        <v>0</v>
      </c>
      <c r="K71" s="29">
        <f t="shared" si="29"/>
        <v>0</v>
      </c>
      <c r="L71" s="29">
        <f t="shared" si="29"/>
        <v>0</v>
      </c>
      <c r="M71" s="29">
        <f t="shared" si="29"/>
        <v>353708.16</v>
      </c>
      <c r="N71" s="29">
        <f>N72</f>
        <v>353708.16</v>
      </c>
      <c r="O71" s="53">
        <f t="shared" si="29"/>
        <v>0.15733968837193482</v>
      </c>
    </row>
    <row r="72" spans="1:15" ht="12.75">
      <c r="A72" s="293">
        <v>2</v>
      </c>
      <c r="B72" s="294">
        <v>2</v>
      </c>
      <c r="C72" s="294">
        <v>1</v>
      </c>
      <c r="D72" s="294">
        <v>3</v>
      </c>
      <c r="E72" s="294" t="s">
        <v>572</v>
      </c>
      <c r="F72" s="296" t="s">
        <v>623</v>
      </c>
      <c r="G72" s="27"/>
      <c r="H72" s="27"/>
      <c r="I72" s="27"/>
      <c r="J72" s="27"/>
      <c r="K72" s="27"/>
      <c r="L72" s="27"/>
      <c r="M72" s="27">
        <v>353708.16</v>
      </c>
      <c r="N72" s="311">
        <f>SUBTOTAL(9,G72:M72)</f>
        <v>353708.16</v>
      </c>
      <c r="O72" s="314">
        <f>IFERROR(N72/$N$18*100,"0.00")</f>
        <v>0.15733968837193482</v>
      </c>
    </row>
    <row r="73" spans="1:15" ht="12.75">
      <c r="A73" s="290">
        <v>2</v>
      </c>
      <c r="B73" s="291">
        <v>2</v>
      </c>
      <c r="C73" s="291">
        <v>1</v>
      </c>
      <c r="D73" s="291">
        <v>5</v>
      </c>
      <c r="E73" s="291"/>
      <c r="F73" s="292" t="s">
        <v>624</v>
      </c>
      <c r="G73" s="30">
        <f>G74</f>
        <v>0</v>
      </c>
      <c r="H73" s="30">
        <f t="shared" ref="H73:O73" si="30">H74</f>
        <v>0</v>
      </c>
      <c r="I73" s="30">
        <f t="shared" si="30"/>
        <v>0</v>
      </c>
      <c r="J73" s="30">
        <f t="shared" si="30"/>
        <v>0</v>
      </c>
      <c r="K73" s="30">
        <f t="shared" si="30"/>
        <v>0</v>
      </c>
      <c r="L73" s="30">
        <f t="shared" si="30"/>
        <v>0</v>
      </c>
      <c r="M73" s="30">
        <f t="shared" si="30"/>
        <v>0</v>
      </c>
      <c r="N73" s="30">
        <f t="shared" si="30"/>
        <v>0</v>
      </c>
      <c r="O73" s="53">
        <f t="shared" si="30"/>
        <v>0</v>
      </c>
    </row>
    <row r="74" spans="1:15" ht="12.75">
      <c r="A74" s="300">
        <v>2</v>
      </c>
      <c r="B74" s="294">
        <v>2</v>
      </c>
      <c r="C74" s="294">
        <v>1</v>
      </c>
      <c r="D74" s="294">
        <v>5</v>
      </c>
      <c r="E74" s="294" t="s">
        <v>572</v>
      </c>
      <c r="F74" s="301" t="s">
        <v>624</v>
      </c>
      <c r="G74" s="27"/>
      <c r="H74" s="27"/>
      <c r="I74" s="27"/>
      <c r="J74" s="27"/>
      <c r="K74" s="27"/>
      <c r="L74" s="27"/>
      <c r="M74" s="27"/>
      <c r="N74" s="311">
        <f>SUBTOTAL(9,G74:M74)</f>
        <v>0</v>
      </c>
      <c r="O74" s="314">
        <f>IFERROR(N74/$N$18*100,"0.00")</f>
        <v>0</v>
      </c>
    </row>
    <row r="75" spans="1:15" ht="12.75">
      <c r="A75" s="290">
        <v>2</v>
      </c>
      <c r="B75" s="291">
        <v>2</v>
      </c>
      <c r="C75" s="291">
        <v>1</v>
      </c>
      <c r="D75" s="291">
        <v>6</v>
      </c>
      <c r="E75" s="291"/>
      <c r="F75" s="292" t="s">
        <v>625</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c r="A76" s="300">
        <v>2</v>
      </c>
      <c r="B76" s="294">
        <v>2</v>
      </c>
      <c r="C76" s="294">
        <v>1</v>
      </c>
      <c r="D76" s="294">
        <v>6</v>
      </c>
      <c r="E76" s="294" t="s">
        <v>572</v>
      </c>
      <c r="F76" s="301" t="s">
        <v>626</v>
      </c>
      <c r="G76" s="27"/>
      <c r="H76" s="27"/>
      <c r="I76" s="27"/>
      <c r="J76" s="27"/>
      <c r="K76" s="27"/>
      <c r="L76" s="27"/>
      <c r="M76" s="27"/>
      <c r="N76" s="311">
        <f>SUBTOTAL(9,G76:M76)</f>
        <v>0</v>
      </c>
      <c r="O76" s="314">
        <f>IFERROR(N76/$N$18*100,"0.00")</f>
        <v>0</v>
      </c>
    </row>
    <row r="77" spans="1:15" ht="12.75">
      <c r="A77" s="300">
        <v>2</v>
      </c>
      <c r="B77" s="294">
        <v>2</v>
      </c>
      <c r="C77" s="294">
        <v>1</v>
      </c>
      <c r="D77" s="294">
        <v>6</v>
      </c>
      <c r="E77" s="294" t="s">
        <v>574</v>
      </c>
      <c r="F77" s="301" t="s">
        <v>627</v>
      </c>
      <c r="G77" s="27"/>
      <c r="H77" s="27"/>
      <c r="I77" s="27"/>
      <c r="J77" s="27"/>
      <c r="K77" s="27"/>
      <c r="L77" s="27"/>
      <c r="M77" s="27"/>
      <c r="N77" s="311">
        <f>SUBTOTAL(9,G77:M77)</f>
        <v>0</v>
      </c>
      <c r="O77" s="314">
        <f>IFERROR(N77/$N$18*100,"0.00")</f>
        <v>0</v>
      </c>
    </row>
    <row r="78" spans="1:15" ht="12.75">
      <c r="A78" s="290">
        <v>2</v>
      </c>
      <c r="B78" s="291">
        <v>2</v>
      </c>
      <c r="C78" s="291">
        <v>1</v>
      </c>
      <c r="D78" s="291">
        <v>7</v>
      </c>
      <c r="E78" s="291"/>
      <c r="F78" s="292" t="s">
        <v>628</v>
      </c>
      <c r="G78" s="30">
        <f>G79</f>
        <v>0</v>
      </c>
      <c r="H78" s="30">
        <f t="shared" ref="H78:O78" si="33">H79</f>
        <v>0</v>
      </c>
      <c r="I78" s="30">
        <f t="shared" si="33"/>
        <v>0</v>
      </c>
      <c r="J78" s="30">
        <f t="shared" si="33"/>
        <v>0</v>
      </c>
      <c r="K78" s="30">
        <f t="shared" si="33"/>
        <v>0</v>
      </c>
      <c r="L78" s="30">
        <f t="shared" si="33"/>
        <v>0</v>
      </c>
      <c r="M78" s="30">
        <f t="shared" si="33"/>
        <v>120000</v>
      </c>
      <c r="N78" s="30">
        <f t="shared" si="33"/>
        <v>120000</v>
      </c>
      <c r="O78" s="53">
        <f t="shared" si="33"/>
        <v>5.3379494000455573E-2</v>
      </c>
    </row>
    <row r="79" spans="1:15" ht="12.75">
      <c r="A79" s="300">
        <v>2</v>
      </c>
      <c r="B79" s="294">
        <v>2</v>
      </c>
      <c r="C79" s="294">
        <v>1</v>
      </c>
      <c r="D79" s="294">
        <v>7</v>
      </c>
      <c r="E79" s="294" t="s">
        <v>572</v>
      </c>
      <c r="F79" s="301" t="s">
        <v>628</v>
      </c>
      <c r="G79" s="27"/>
      <c r="H79" s="27"/>
      <c r="I79" s="27"/>
      <c r="J79" s="27"/>
      <c r="K79" s="27"/>
      <c r="L79" s="27"/>
      <c r="M79" s="27">
        <v>120000</v>
      </c>
      <c r="N79" s="311">
        <f>SUBTOTAL(9,G79:M79)</f>
        <v>120000</v>
      </c>
      <c r="O79" s="313">
        <f>IFERROR(N79/$N$18*100,"0.00")</f>
        <v>5.3379494000455573E-2</v>
      </c>
    </row>
    <row r="80" spans="1:15" ht="12.75">
      <c r="A80" s="290">
        <v>2</v>
      </c>
      <c r="B80" s="291">
        <v>2</v>
      </c>
      <c r="C80" s="291">
        <v>1</v>
      </c>
      <c r="D80" s="291">
        <v>8</v>
      </c>
      <c r="E80" s="291"/>
      <c r="F80" s="292" t="s">
        <v>629</v>
      </c>
      <c r="G80" s="30">
        <f>G81</f>
        <v>0</v>
      </c>
      <c r="H80" s="30">
        <f t="shared" ref="H80:M80" si="34">H81</f>
        <v>0</v>
      </c>
      <c r="I80" s="30">
        <f t="shared" si="34"/>
        <v>0</v>
      </c>
      <c r="J80" s="30">
        <f t="shared" si="34"/>
        <v>0</v>
      </c>
      <c r="K80" s="30">
        <f t="shared" si="34"/>
        <v>0</v>
      </c>
      <c r="L80" s="30">
        <f t="shared" si="34"/>
        <v>0</v>
      </c>
      <c r="M80" s="30">
        <f t="shared" si="34"/>
        <v>0</v>
      </c>
      <c r="N80" s="30">
        <f>N81</f>
        <v>0</v>
      </c>
      <c r="O80" s="53">
        <f t="shared" ref="O80" si="35">O81</f>
        <v>0</v>
      </c>
    </row>
    <row r="81" spans="1:15" ht="12.75">
      <c r="A81" s="293">
        <v>2</v>
      </c>
      <c r="B81" s="294">
        <v>2</v>
      </c>
      <c r="C81" s="294">
        <v>1</v>
      </c>
      <c r="D81" s="294">
        <v>8</v>
      </c>
      <c r="E81" s="294" t="s">
        <v>572</v>
      </c>
      <c r="F81" s="296" t="s">
        <v>629</v>
      </c>
      <c r="G81" s="27"/>
      <c r="H81" s="27"/>
      <c r="I81" s="27"/>
      <c r="J81" s="27"/>
      <c r="K81" s="27"/>
      <c r="L81" s="27"/>
      <c r="M81" s="27"/>
      <c r="N81" s="312">
        <f>SUBTOTAL(9,G81:M81)</f>
        <v>0</v>
      </c>
      <c r="O81" s="313">
        <f>IFERROR(N81/$N$18*100,"0.00")</f>
        <v>0</v>
      </c>
    </row>
    <row r="82" spans="1:15" ht="12.75">
      <c r="A82" s="287">
        <v>2</v>
      </c>
      <c r="B82" s="288">
        <v>2</v>
      </c>
      <c r="C82" s="288">
        <v>2</v>
      </c>
      <c r="D82" s="288"/>
      <c r="E82" s="288"/>
      <c r="F82" s="289" t="s">
        <v>630</v>
      </c>
      <c r="G82" s="32">
        <f>+G83+G85</f>
        <v>0</v>
      </c>
      <c r="H82" s="32">
        <f t="shared" ref="H82:O82" si="36">+H83+H85</f>
        <v>0</v>
      </c>
      <c r="I82" s="32">
        <f t="shared" si="36"/>
        <v>0</v>
      </c>
      <c r="J82" s="32">
        <f t="shared" si="36"/>
        <v>0</v>
      </c>
      <c r="K82" s="32">
        <f t="shared" si="36"/>
        <v>0</v>
      </c>
      <c r="L82" s="32">
        <f t="shared" si="36"/>
        <v>0</v>
      </c>
      <c r="M82" s="32">
        <f t="shared" si="36"/>
        <v>168142.62</v>
      </c>
      <c r="N82" s="32">
        <f>+N83+N85</f>
        <v>168142.62</v>
      </c>
      <c r="O82" s="32">
        <f t="shared" si="36"/>
        <v>7.4794733129257329E-2</v>
      </c>
    </row>
    <row r="83" spans="1:15" ht="12.75">
      <c r="A83" s="290">
        <v>2</v>
      </c>
      <c r="B83" s="291">
        <v>2</v>
      </c>
      <c r="C83" s="291">
        <v>2</v>
      </c>
      <c r="D83" s="291">
        <v>1</v>
      </c>
      <c r="E83" s="291"/>
      <c r="F83" s="292" t="s">
        <v>631</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c r="A84" s="293">
        <v>2</v>
      </c>
      <c r="B84" s="294">
        <v>2</v>
      </c>
      <c r="C84" s="294">
        <v>2</v>
      </c>
      <c r="D84" s="294">
        <v>1</v>
      </c>
      <c r="E84" s="294" t="s">
        <v>572</v>
      </c>
      <c r="F84" s="296" t="s">
        <v>631</v>
      </c>
      <c r="G84" s="27"/>
      <c r="H84" s="27"/>
      <c r="I84" s="27"/>
      <c r="J84" s="27"/>
      <c r="K84" s="27"/>
      <c r="L84" s="27"/>
      <c r="M84" s="27"/>
      <c r="N84" s="311">
        <f>SUBTOTAL(9,G84:M84)</f>
        <v>0</v>
      </c>
      <c r="O84" s="314">
        <f>IFERROR(N84/$N$18*100,"0.00")</f>
        <v>0</v>
      </c>
    </row>
    <row r="85" spans="1:15" ht="12.75">
      <c r="A85" s="290">
        <v>2</v>
      </c>
      <c r="B85" s="291">
        <v>2</v>
      </c>
      <c r="C85" s="291">
        <v>2</v>
      </c>
      <c r="D85" s="291">
        <v>2</v>
      </c>
      <c r="E85" s="291"/>
      <c r="F85" s="292" t="s">
        <v>632</v>
      </c>
      <c r="G85" s="30">
        <f>G86</f>
        <v>0</v>
      </c>
      <c r="H85" s="29">
        <f t="shared" ref="H85:O85" si="38">H86</f>
        <v>0</v>
      </c>
      <c r="I85" s="29">
        <f t="shared" si="38"/>
        <v>0</v>
      </c>
      <c r="J85" s="29">
        <f t="shared" si="38"/>
        <v>0</v>
      </c>
      <c r="K85" s="29">
        <f t="shared" si="38"/>
        <v>0</v>
      </c>
      <c r="L85" s="29">
        <f t="shared" si="38"/>
        <v>0</v>
      </c>
      <c r="M85" s="29">
        <f t="shared" si="38"/>
        <v>168142.62</v>
      </c>
      <c r="N85" s="29">
        <f t="shared" si="38"/>
        <v>168142.62</v>
      </c>
      <c r="O85" s="53">
        <f t="shared" si="38"/>
        <v>7.4794733129257329E-2</v>
      </c>
    </row>
    <row r="86" spans="1:15" ht="12.75">
      <c r="A86" s="293">
        <v>2</v>
      </c>
      <c r="B86" s="294">
        <v>2</v>
      </c>
      <c r="C86" s="294">
        <v>2</v>
      </c>
      <c r="D86" s="294">
        <v>2</v>
      </c>
      <c r="E86" s="294" t="s">
        <v>572</v>
      </c>
      <c r="F86" s="296" t="s">
        <v>632</v>
      </c>
      <c r="G86" s="27"/>
      <c r="H86" s="27"/>
      <c r="I86" s="27"/>
      <c r="J86" s="27"/>
      <c r="K86" s="27"/>
      <c r="L86" s="27"/>
      <c r="M86" s="362">
        <v>168142.62</v>
      </c>
      <c r="N86" s="311">
        <f>SUBTOTAL(9,G86:M86)</f>
        <v>168142.62</v>
      </c>
      <c r="O86" s="314">
        <f>IFERROR(N86/$N$18*100,"0.00")</f>
        <v>7.4794733129257329E-2</v>
      </c>
    </row>
    <row r="87" spans="1:15" ht="12.75">
      <c r="A87" s="287">
        <v>2</v>
      </c>
      <c r="B87" s="288">
        <v>2</v>
      </c>
      <c r="C87" s="288">
        <v>3</v>
      </c>
      <c r="D87" s="288"/>
      <c r="E87" s="288"/>
      <c r="F87" s="289" t="s">
        <v>633</v>
      </c>
      <c r="G87" s="32">
        <f>+G88+G90</f>
        <v>0</v>
      </c>
      <c r="H87" s="32">
        <f>+H88+H90</f>
        <v>0</v>
      </c>
      <c r="I87" s="32">
        <f t="shared" ref="I87:M87" si="39">+I88+I90</f>
        <v>0</v>
      </c>
      <c r="J87" s="32">
        <f t="shared" si="39"/>
        <v>0</v>
      </c>
      <c r="K87" s="32">
        <f t="shared" si="39"/>
        <v>0</v>
      </c>
      <c r="L87" s="32">
        <f t="shared" si="39"/>
        <v>0</v>
      </c>
      <c r="M87" s="32">
        <f t="shared" si="39"/>
        <v>265000</v>
      </c>
      <c r="N87" s="32">
        <f t="shared" ref="N87" si="40">+N88+N90</f>
        <v>265000</v>
      </c>
      <c r="O87" s="32">
        <f t="shared" ref="O87" si="41">+O88+O90</f>
        <v>0.11787971591767273</v>
      </c>
    </row>
    <row r="88" spans="1:15" ht="12.75">
      <c r="A88" s="290">
        <v>2</v>
      </c>
      <c r="B88" s="291">
        <v>2</v>
      </c>
      <c r="C88" s="291">
        <v>3</v>
      </c>
      <c r="D88" s="291">
        <v>1</v>
      </c>
      <c r="E88" s="291"/>
      <c r="F88" s="292" t="s">
        <v>634</v>
      </c>
      <c r="G88" s="30">
        <f>G89</f>
        <v>0</v>
      </c>
      <c r="H88" s="30">
        <f t="shared" ref="H88:O88" si="42">H89</f>
        <v>0</v>
      </c>
      <c r="I88" s="30">
        <f t="shared" si="42"/>
        <v>0</v>
      </c>
      <c r="J88" s="30">
        <f t="shared" si="42"/>
        <v>0</v>
      </c>
      <c r="K88" s="30">
        <f t="shared" si="42"/>
        <v>0</v>
      </c>
      <c r="L88" s="30">
        <f t="shared" si="42"/>
        <v>0</v>
      </c>
      <c r="M88" s="30">
        <f t="shared" si="42"/>
        <v>265000</v>
      </c>
      <c r="N88" s="30">
        <f>N89</f>
        <v>265000</v>
      </c>
      <c r="O88" s="54">
        <f t="shared" si="42"/>
        <v>0.11787971591767273</v>
      </c>
    </row>
    <row r="89" spans="1:15" ht="12.75">
      <c r="A89" s="293">
        <v>2</v>
      </c>
      <c r="B89" s="294">
        <v>2</v>
      </c>
      <c r="C89" s="294">
        <v>3</v>
      </c>
      <c r="D89" s="294">
        <v>1</v>
      </c>
      <c r="E89" s="294" t="s">
        <v>572</v>
      </c>
      <c r="F89" s="296" t="s">
        <v>634</v>
      </c>
      <c r="G89" s="27"/>
      <c r="H89" s="27"/>
      <c r="I89" s="27"/>
      <c r="J89" s="27"/>
      <c r="K89" s="27"/>
      <c r="L89" s="27"/>
      <c r="M89" s="27">
        <v>265000</v>
      </c>
      <c r="N89" s="311">
        <f>SUBTOTAL(9,G89:M89)</f>
        <v>265000</v>
      </c>
      <c r="O89" s="313">
        <f>IFERROR(N89/$N$18*100,"0.00")</f>
        <v>0.11787971591767273</v>
      </c>
    </row>
    <row r="90" spans="1:15" ht="12.75">
      <c r="A90" s="290">
        <v>2</v>
      </c>
      <c r="B90" s="291">
        <v>2</v>
      </c>
      <c r="C90" s="291">
        <v>3</v>
      </c>
      <c r="D90" s="291">
        <v>2</v>
      </c>
      <c r="E90" s="291"/>
      <c r="F90" s="292" t="s">
        <v>635</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c r="A91" s="300">
        <v>2</v>
      </c>
      <c r="B91" s="294">
        <v>2</v>
      </c>
      <c r="C91" s="294">
        <v>3</v>
      </c>
      <c r="D91" s="294">
        <v>2</v>
      </c>
      <c r="E91" s="294" t="s">
        <v>572</v>
      </c>
      <c r="F91" s="301" t="s">
        <v>635</v>
      </c>
      <c r="G91" s="27"/>
      <c r="H91" s="27"/>
      <c r="I91" s="27"/>
      <c r="J91" s="27"/>
      <c r="K91" s="27"/>
      <c r="L91" s="27"/>
      <c r="M91" s="27"/>
      <c r="N91" s="311">
        <f>SUBTOTAL(9,G91:M91)</f>
        <v>0</v>
      </c>
      <c r="O91" s="313">
        <f>IFERROR(N91/$N$18*100,"0.00")</f>
        <v>0</v>
      </c>
    </row>
    <row r="92" spans="1:15" ht="12.75">
      <c r="A92" s="287">
        <v>2</v>
      </c>
      <c r="B92" s="288">
        <v>2</v>
      </c>
      <c r="C92" s="288">
        <v>4</v>
      </c>
      <c r="D92" s="288"/>
      <c r="E92" s="288"/>
      <c r="F92" s="289" t="s">
        <v>636</v>
      </c>
      <c r="G92" s="32">
        <f>+G93+G95+G97</f>
        <v>0</v>
      </c>
      <c r="H92" s="32">
        <f t="shared" ref="H92:O92" si="44">+H93+H95+H97</f>
        <v>0</v>
      </c>
      <c r="I92" s="32">
        <f t="shared" si="44"/>
        <v>0</v>
      </c>
      <c r="J92" s="32">
        <f t="shared" si="44"/>
        <v>0</v>
      </c>
      <c r="K92" s="32">
        <f t="shared" si="44"/>
        <v>0</v>
      </c>
      <c r="L92" s="32">
        <f t="shared" si="44"/>
        <v>0</v>
      </c>
      <c r="M92" s="32">
        <f t="shared" si="44"/>
        <v>104000</v>
      </c>
      <c r="N92" s="32">
        <f t="shared" si="44"/>
        <v>104000</v>
      </c>
      <c r="O92" s="32">
        <f t="shared" si="44"/>
        <v>4.6262228133728163E-2</v>
      </c>
    </row>
    <row r="93" spans="1:15" ht="12.75">
      <c r="A93" s="290">
        <v>2</v>
      </c>
      <c r="B93" s="291">
        <v>2</v>
      </c>
      <c r="C93" s="291">
        <v>4</v>
      </c>
      <c r="D93" s="291">
        <v>1</v>
      </c>
      <c r="E93" s="291"/>
      <c r="F93" s="299" t="s">
        <v>637</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c r="A94" s="293">
        <v>2</v>
      </c>
      <c r="B94" s="294">
        <v>2</v>
      </c>
      <c r="C94" s="294">
        <v>4</v>
      </c>
      <c r="D94" s="294">
        <v>1</v>
      </c>
      <c r="E94" s="294" t="s">
        <v>572</v>
      </c>
      <c r="F94" s="295" t="s">
        <v>637</v>
      </c>
      <c r="G94" s="27"/>
      <c r="H94" s="27"/>
      <c r="I94" s="27"/>
      <c r="J94" s="27"/>
      <c r="K94" s="27"/>
      <c r="L94" s="27"/>
      <c r="M94" s="27"/>
      <c r="N94" s="311">
        <f>SUBTOTAL(9,G94:M94)</f>
        <v>0</v>
      </c>
      <c r="O94" s="314">
        <f>IFERROR(N94/$N$18*100,"0.00")</f>
        <v>0</v>
      </c>
    </row>
    <row r="95" spans="1:15" ht="12.75">
      <c r="A95" s="290">
        <v>2</v>
      </c>
      <c r="B95" s="291">
        <v>2</v>
      </c>
      <c r="C95" s="291">
        <v>4</v>
      </c>
      <c r="D95" s="291">
        <v>2</v>
      </c>
      <c r="E95" s="291"/>
      <c r="F95" s="299" t="s">
        <v>638</v>
      </c>
      <c r="G95" s="30">
        <f>G96</f>
        <v>0</v>
      </c>
      <c r="H95" s="29">
        <f t="shared" ref="H95:O95" si="46">H96</f>
        <v>0</v>
      </c>
      <c r="I95" s="29">
        <f t="shared" si="46"/>
        <v>0</v>
      </c>
      <c r="J95" s="29">
        <f t="shared" si="46"/>
        <v>0</v>
      </c>
      <c r="K95" s="29">
        <f t="shared" si="46"/>
        <v>0</v>
      </c>
      <c r="L95" s="29">
        <f t="shared" si="46"/>
        <v>0</v>
      </c>
      <c r="M95" s="29">
        <f t="shared" si="46"/>
        <v>104000</v>
      </c>
      <c r="N95" s="29">
        <f>N96</f>
        <v>104000</v>
      </c>
      <c r="O95" s="53">
        <f t="shared" si="46"/>
        <v>4.6262228133728163E-2</v>
      </c>
    </row>
    <row r="96" spans="1:15" ht="12.75">
      <c r="A96" s="300">
        <v>2</v>
      </c>
      <c r="B96" s="294">
        <v>2</v>
      </c>
      <c r="C96" s="294">
        <v>4</v>
      </c>
      <c r="D96" s="294">
        <v>2</v>
      </c>
      <c r="E96" s="294" t="s">
        <v>572</v>
      </c>
      <c r="F96" s="301" t="s">
        <v>638</v>
      </c>
      <c r="G96" s="27"/>
      <c r="H96" s="27"/>
      <c r="I96" s="27"/>
      <c r="J96" s="27"/>
      <c r="K96" s="27"/>
      <c r="L96" s="27"/>
      <c r="M96" s="27">
        <v>104000</v>
      </c>
      <c r="N96" s="311">
        <f>SUBTOTAL(9,G96:M96)</f>
        <v>104000</v>
      </c>
      <c r="O96" s="314">
        <f>IFERROR(N96/$N$18*100,"0.00")</f>
        <v>4.6262228133728163E-2</v>
      </c>
    </row>
    <row r="97" spans="1:15" ht="12.75">
      <c r="A97" s="290">
        <v>2</v>
      </c>
      <c r="B97" s="291">
        <v>2</v>
      </c>
      <c r="C97" s="291">
        <v>4</v>
      </c>
      <c r="D97" s="291">
        <v>4</v>
      </c>
      <c r="E97" s="291"/>
      <c r="F97" s="299" t="s">
        <v>639</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c r="A98" s="300">
        <v>2</v>
      </c>
      <c r="B98" s="294">
        <v>2</v>
      </c>
      <c r="C98" s="294">
        <v>4</v>
      </c>
      <c r="D98" s="294">
        <v>4</v>
      </c>
      <c r="E98" s="294" t="s">
        <v>572</v>
      </c>
      <c r="F98" s="301" t="s">
        <v>639</v>
      </c>
      <c r="G98" s="27"/>
      <c r="H98" s="27"/>
      <c r="I98" s="27"/>
      <c r="J98" s="27"/>
      <c r="K98" s="27"/>
      <c r="L98" s="27"/>
      <c r="M98" s="27"/>
      <c r="N98" s="311">
        <f>SUBTOTAL(9,G98:M98)</f>
        <v>0</v>
      </c>
      <c r="O98" s="314">
        <f>IFERROR(N98/$N$18*100,"0.00")</f>
        <v>0</v>
      </c>
    </row>
    <row r="99" spans="1:15" ht="12.75">
      <c r="A99" s="287">
        <v>2</v>
      </c>
      <c r="B99" s="288">
        <v>2</v>
      </c>
      <c r="C99" s="288">
        <v>5</v>
      </c>
      <c r="D99" s="288"/>
      <c r="E99" s="288"/>
      <c r="F99" s="289" t="s">
        <v>640</v>
      </c>
      <c r="G99" s="32">
        <f>+G100+G102+G104+G110+G112+G114</f>
        <v>0</v>
      </c>
      <c r="H99" s="32">
        <f t="shared" ref="H99:M99" si="48">+H100+H102+H104+H110+H112+H114</f>
        <v>0</v>
      </c>
      <c r="I99" s="32">
        <f t="shared" si="48"/>
        <v>0</v>
      </c>
      <c r="J99" s="32">
        <f t="shared" si="48"/>
        <v>0</v>
      </c>
      <c r="K99" s="32">
        <f t="shared" si="48"/>
        <v>0</v>
      </c>
      <c r="L99" s="32">
        <f t="shared" si="48"/>
        <v>0</v>
      </c>
      <c r="M99" s="32">
        <f t="shared" si="48"/>
        <v>0</v>
      </c>
      <c r="N99" s="32">
        <f>+N100+N102+N104+N110+N112+N114</f>
        <v>0</v>
      </c>
      <c r="O99" s="32">
        <f>+O100+O102+O104+O110+O112+O114</f>
        <v>0</v>
      </c>
    </row>
    <row r="100" spans="1:15" ht="12.75">
      <c r="A100" s="290">
        <v>2</v>
      </c>
      <c r="B100" s="291">
        <v>2</v>
      </c>
      <c r="C100" s="291">
        <v>5</v>
      </c>
      <c r="D100" s="291">
        <v>1</v>
      </c>
      <c r="E100" s="291"/>
      <c r="F100" s="299" t="s">
        <v>641</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c r="A101" s="300">
        <v>2</v>
      </c>
      <c r="B101" s="294">
        <v>2</v>
      </c>
      <c r="C101" s="294">
        <v>5</v>
      </c>
      <c r="D101" s="294">
        <v>1</v>
      </c>
      <c r="E101" s="294" t="s">
        <v>572</v>
      </c>
      <c r="F101" s="301" t="s">
        <v>641</v>
      </c>
      <c r="G101" s="27"/>
      <c r="H101" s="27"/>
      <c r="I101" s="27"/>
      <c r="J101" s="27"/>
      <c r="K101" s="27"/>
      <c r="L101" s="27"/>
      <c r="M101" s="27"/>
      <c r="N101" s="311">
        <f>SUBTOTAL(9,G101:M101)</f>
        <v>0</v>
      </c>
      <c r="O101" s="314">
        <f>IFERROR(N101/$N$18*100,"0.00")</f>
        <v>0</v>
      </c>
    </row>
    <row r="102" spans="1:15" ht="12.75">
      <c r="A102" s="302">
        <v>2</v>
      </c>
      <c r="B102" s="291">
        <v>2</v>
      </c>
      <c r="C102" s="291">
        <v>5</v>
      </c>
      <c r="D102" s="291">
        <v>2</v>
      </c>
      <c r="E102" s="291"/>
      <c r="F102" s="303" t="s">
        <v>642</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c r="A103" s="300">
        <v>2</v>
      </c>
      <c r="B103" s="294">
        <v>2</v>
      </c>
      <c r="C103" s="294">
        <v>5</v>
      </c>
      <c r="D103" s="294">
        <v>2</v>
      </c>
      <c r="E103" s="294" t="s">
        <v>572</v>
      </c>
      <c r="F103" s="301" t="s">
        <v>642</v>
      </c>
      <c r="G103" s="27"/>
      <c r="H103" s="27"/>
      <c r="I103" s="27"/>
      <c r="J103" s="27"/>
      <c r="K103" s="27"/>
      <c r="L103" s="27"/>
      <c r="M103" s="27"/>
      <c r="N103" s="311">
        <f>SUBTOTAL(9,G103:M103)</f>
        <v>0</v>
      </c>
      <c r="O103" s="314">
        <f>IFERROR(N103/$N$18*100,"0.00")</f>
        <v>0</v>
      </c>
    </row>
    <row r="104" spans="1:15" ht="12.75">
      <c r="A104" s="302">
        <v>2</v>
      </c>
      <c r="B104" s="291">
        <v>2</v>
      </c>
      <c r="C104" s="291">
        <v>5</v>
      </c>
      <c r="D104" s="291">
        <v>3</v>
      </c>
      <c r="E104" s="291"/>
      <c r="F104" s="303" t="s">
        <v>643</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75">
      <c r="A105" s="300">
        <v>2</v>
      </c>
      <c r="B105" s="294">
        <v>2</v>
      </c>
      <c r="C105" s="294">
        <v>5</v>
      </c>
      <c r="D105" s="294">
        <v>3</v>
      </c>
      <c r="E105" s="294" t="s">
        <v>572</v>
      </c>
      <c r="F105" s="301" t="s">
        <v>644</v>
      </c>
      <c r="G105" s="27"/>
      <c r="H105" s="27"/>
      <c r="I105" s="27"/>
      <c r="J105" s="27"/>
      <c r="K105" s="27"/>
      <c r="L105" s="27"/>
      <c r="M105" s="27"/>
      <c r="N105" s="311">
        <f>SUBTOTAL(9,G105:M105)</f>
        <v>0</v>
      </c>
      <c r="O105" s="314">
        <f>IFERROR(N105/$N$18*100,"0.00")</f>
        <v>0</v>
      </c>
    </row>
    <row r="106" spans="1:15" ht="12.75">
      <c r="A106" s="300">
        <v>2</v>
      </c>
      <c r="B106" s="294">
        <v>2</v>
      </c>
      <c r="C106" s="294">
        <v>5</v>
      </c>
      <c r="D106" s="294">
        <v>3</v>
      </c>
      <c r="E106" s="294" t="s">
        <v>574</v>
      </c>
      <c r="F106" s="301" t="s">
        <v>645</v>
      </c>
      <c r="G106" s="27"/>
      <c r="H106" s="27"/>
      <c r="I106" s="27"/>
      <c r="J106" s="27"/>
      <c r="K106" s="27"/>
      <c r="L106" s="27"/>
      <c r="M106" s="27"/>
      <c r="N106" s="311">
        <f t="shared" ref="N106:N111" si="53">SUBTOTAL(9,G106:M106)</f>
        <v>0</v>
      </c>
      <c r="O106" s="314">
        <f t="shared" ref="O106:O111" si="54">IFERROR(N106/$N$18*100,"0.00")</f>
        <v>0</v>
      </c>
    </row>
    <row r="107" spans="1:15" ht="12.75">
      <c r="A107" s="300">
        <v>2</v>
      </c>
      <c r="B107" s="294">
        <v>2</v>
      </c>
      <c r="C107" s="294">
        <v>5</v>
      </c>
      <c r="D107" s="294">
        <v>3</v>
      </c>
      <c r="E107" s="294" t="s">
        <v>581</v>
      </c>
      <c r="F107" s="301" t="s">
        <v>646</v>
      </c>
      <c r="G107" s="27"/>
      <c r="H107" s="27"/>
      <c r="I107" s="27"/>
      <c r="J107" s="27"/>
      <c r="K107" s="27"/>
      <c r="L107" s="27"/>
      <c r="M107" s="27"/>
      <c r="N107" s="311">
        <f t="shared" si="53"/>
        <v>0</v>
      </c>
      <c r="O107" s="314">
        <f t="shared" si="54"/>
        <v>0</v>
      </c>
    </row>
    <row r="108" spans="1:15" ht="12.75">
      <c r="A108" s="300">
        <v>2</v>
      </c>
      <c r="B108" s="294">
        <v>2</v>
      </c>
      <c r="C108" s="294">
        <v>5</v>
      </c>
      <c r="D108" s="294">
        <v>3</v>
      </c>
      <c r="E108" s="294" t="s">
        <v>596</v>
      </c>
      <c r="F108" s="301" t="s">
        <v>647</v>
      </c>
      <c r="G108" s="27"/>
      <c r="H108" s="27"/>
      <c r="I108" s="27"/>
      <c r="J108" s="27"/>
      <c r="K108" s="27"/>
      <c r="L108" s="27"/>
      <c r="M108" s="27"/>
      <c r="N108" s="311">
        <f t="shared" si="53"/>
        <v>0</v>
      </c>
      <c r="O108" s="314">
        <f t="shared" si="54"/>
        <v>0</v>
      </c>
    </row>
    <row r="109" spans="1:15" ht="12.75">
      <c r="A109" s="300">
        <v>2</v>
      </c>
      <c r="B109" s="294">
        <v>2</v>
      </c>
      <c r="C109" s="294">
        <v>5</v>
      </c>
      <c r="D109" s="294">
        <v>3</v>
      </c>
      <c r="E109" s="294" t="s">
        <v>576</v>
      </c>
      <c r="F109" s="301" t="s">
        <v>648</v>
      </c>
      <c r="G109" s="27"/>
      <c r="H109" s="27"/>
      <c r="I109" s="27"/>
      <c r="J109" s="27"/>
      <c r="K109" s="27"/>
      <c r="L109" s="27"/>
      <c r="M109" s="27"/>
      <c r="N109" s="311">
        <f t="shared" si="53"/>
        <v>0</v>
      </c>
      <c r="O109" s="314">
        <f t="shared" si="54"/>
        <v>0</v>
      </c>
    </row>
    <row r="110" spans="1:15" ht="12.75">
      <c r="A110" s="290">
        <v>2</v>
      </c>
      <c r="B110" s="291">
        <v>2</v>
      </c>
      <c r="C110" s="291">
        <v>5</v>
      </c>
      <c r="D110" s="291">
        <v>4</v>
      </c>
      <c r="E110" s="291"/>
      <c r="F110" s="299" t="s">
        <v>649</v>
      </c>
      <c r="G110" s="29">
        <f>+G111</f>
        <v>0</v>
      </c>
      <c r="H110" s="29">
        <f t="shared" ref="H110:O110" si="55">+H111</f>
        <v>0</v>
      </c>
      <c r="I110" s="29">
        <f t="shared" si="55"/>
        <v>0</v>
      </c>
      <c r="J110" s="29">
        <f t="shared" si="55"/>
        <v>0</v>
      </c>
      <c r="K110" s="29">
        <f t="shared" si="55"/>
        <v>0</v>
      </c>
      <c r="L110" s="29">
        <f t="shared" si="55"/>
        <v>0</v>
      </c>
      <c r="M110" s="29">
        <f t="shared" si="55"/>
        <v>0</v>
      </c>
      <c r="N110" s="29">
        <f t="shared" si="55"/>
        <v>0</v>
      </c>
      <c r="O110" s="54">
        <f t="shared" si="55"/>
        <v>0</v>
      </c>
    </row>
    <row r="111" spans="1:15" ht="12.75">
      <c r="A111" s="300">
        <v>2</v>
      </c>
      <c r="B111" s="294">
        <v>2</v>
      </c>
      <c r="C111" s="294">
        <v>5</v>
      </c>
      <c r="D111" s="294">
        <v>4</v>
      </c>
      <c r="E111" s="294" t="s">
        <v>572</v>
      </c>
      <c r="F111" s="301" t="s">
        <v>649</v>
      </c>
      <c r="G111" s="27"/>
      <c r="H111" s="27"/>
      <c r="I111" s="27"/>
      <c r="J111" s="27"/>
      <c r="K111" s="27"/>
      <c r="L111" s="27"/>
      <c r="M111" s="27"/>
      <c r="N111" s="311">
        <f t="shared" si="53"/>
        <v>0</v>
      </c>
      <c r="O111" s="314">
        <f t="shared" si="54"/>
        <v>0</v>
      </c>
    </row>
    <row r="112" spans="1:15" ht="12.75">
      <c r="A112" s="302">
        <v>2</v>
      </c>
      <c r="B112" s="291">
        <v>2</v>
      </c>
      <c r="C112" s="291">
        <v>5</v>
      </c>
      <c r="D112" s="291">
        <v>8</v>
      </c>
      <c r="E112" s="291"/>
      <c r="F112" s="303" t="s">
        <v>650</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75">
      <c r="A113" s="300">
        <v>2</v>
      </c>
      <c r="B113" s="294">
        <v>2</v>
      </c>
      <c r="C113" s="294">
        <v>5</v>
      </c>
      <c r="D113" s="294">
        <v>8</v>
      </c>
      <c r="E113" s="294" t="s">
        <v>572</v>
      </c>
      <c r="F113" s="301" t="s">
        <v>650</v>
      </c>
      <c r="G113" s="27"/>
      <c r="H113" s="27"/>
      <c r="I113" s="27"/>
      <c r="J113" s="27"/>
      <c r="K113" s="27"/>
      <c r="L113" s="27"/>
      <c r="M113" s="27"/>
      <c r="N113" s="311">
        <f>SUBTOTAL(9,G113:M113)</f>
        <v>0</v>
      </c>
      <c r="O113" s="314">
        <f>IFERROR(N113/$N$18*100,"0.00")</f>
        <v>0</v>
      </c>
    </row>
    <row r="114" spans="1:15" ht="12.75">
      <c r="A114" s="302">
        <v>2</v>
      </c>
      <c r="B114" s="291">
        <v>2</v>
      </c>
      <c r="C114" s="291">
        <v>5</v>
      </c>
      <c r="D114" s="291">
        <v>9</v>
      </c>
      <c r="E114" s="291"/>
      <c r="F114" s="303" t="s">
        <v>651</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c r="A115" s="300">
        <v>2</v>
      </c>
      <c r="B115" s="294">
        <v>2</v>
      </c>
      <c r="C115" s="294">
        <v>5</v>
      </c>
      <c r="D115" s="294">
        <v>8</v>
      </c>
      <c r="E115" s="294" t="s">
        <v>572</v>
      </c>
      <c r="F115" s="301" t="s">
        <v>652</v>
      </c>
      <c r="G115" s="27"/>
      <c r="H115" s="27"/>
      <c r="I115" s="27"/>
      <c r="J115" s="27"/>
      <c r="K115" s="27"/>
      <c r="L115" s="27"/>
      <c r="M115" s="27"/>
      <c r="N115" s="311">
        <f>SUBTOTAL(9,G115:M115)</f>
        <v>0</v>
      </c>
      <c r="O115" s="314">
        <f>IFERROR(N115/$N$18*100,"0.00")</f>
        <v>0</v>
      </c>
    </row>
    <row r="116" spans="1:15" ht="12.75">
      <c r="A116" s="287">
        <v>2</v>
      </c>
      <c r="B116" s="288">
        <v>2</v>
      </c>
      <c r="C116" s="288">
        <v>6</v>
      </c>
      <c r="D116" s="288"/>
      <c r="E116" s="288"/>
      <c r="F116" s="289" t="s">
        <v>653</v>
      </c>
      <c r="G116" s="32">
        <f>+G117+G119+G121+G123</f>
        <v>0</v>
      </c>
      <c r="H116" s="352">
        <f t="shared" ref="H116:N116" si="58">+H117+H119+H121+H123</f>
        <v>0</v>
      </c>
      <c r="I116" s="352">
        <f t="shared" si="58"/>
        <v>0</v>
      </c>
      <c r="J116" s="352">
        <f t="shared" si="58"/>
        <v>0</v>
      </c>
      <c r="K116" s="352">
        <f t="shared" si="58"/>
        <v>0</v>
      </c>
      <c r="L116" s="352">
        <f t="shared" si="58"/>
        <v>0</v>
      </c>
      <c r="M116" s="352">
        <f t="shared" si="58"/>
        <v>0</v>
      </c>
      <c r="N116" s="352">
        <f t="shared" si="58"/>
        <v>0</v>
      </c>
      <c r="O116" s="52">
        <f>+O117+O119+O121+O123</f>
        <v>0</v>
      </c>
    </row>
    <row r="117" spans="1:15" ht="12.75">
      <c r="A117" s="290">
        <v>2</v>
      </c>
      <c r="B117" s="291">
        <v>2</v>
      </c>
      <c r="C117" s="291">
        <v>6</v>
      </c>
      <c r="D117" s="291">
        <v>1</v>
      </c>
      <c r="E117" s="291"/>
      <c r="F117" s="299" t="s">
        <v>654</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c r="A118" s="300">
        <v>2</v>
      </c>
      <c r="B118" s="294">
        <v>2</v>
      </c>
      <c r="C118" s="294">
        <v>6</v>
      </c>
      <c r="D118" s="294">
        <v>1</v>
      </c>
      <c r="E118" s="294" t="s">
        <v>572</v>
      </c>
      <c r="F118" s="301" t="s">
        <v>654</v>
      </c>
      <c r="G118" s="27"/>
      <c r="H118" s="27"/>
      <c r="I118" s="27"/>
      <c r="J118" s="27"/>
      <c r="K118" s="27"/>
      <c r="L118" s="27"/>
      <c r="M118" s="27"/>
      <c r="N118" s="311">
        <f>SUBTOTAL(9,G118:M118)</f>
        <v>0</v>
      </c>
      <c r="O118" s="314">
        <f>IFERROR(N118/$N$18*100,"0.00")</f>
        <v>0</v>
      </c>
    </row>
    <row r="119" spans="1:15" ht="12.75">
      <c r="A119" s="290">
        <v>2</v>
      </c>
      <c r="B119" s="291">
        <v>2</v>
      </c>
      <c r="C119" s="291">
        <v>6</v>
      </c>
      <c r="D119" s="291">
        <v>2</v>
      </c>
      <c r="E119" s="291"/>
      <c r="F119" s="299" t="s">
        <v>655</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75">
      <c r="A120" s="300">
        <v>2</v>
      </c>
      <c r="B120" s="294">
        <v>2</v>
      </c>
      <c r="C120" s="294">
        <v>6</v>
      </c>
      <c r="D120" s="294">
        <v>2</v>
      </c>
      <c r="E120" s="294" t="s">
        <v>572</v>
      </c>
      <c r="F120" s="301" t="s">
        <v>655</v>
      </c>
      <c r="G120" s="27"/>
      <c r="H120" s="27"/>
      <c r="I120" s="27"/>
      <c r="J120" s="27"/>
      <c r="K120" s="27"/>
      <c r="L120" s="27"/>
      <c r="M120" s="27"/>
      <c r="N120" s="311">
        <f>SUBTOTAL(9,G120:M120)</f>
        <v>0</v>
      </c>
      <c r="O120" s="314">
        <f>IFERROR(N120/$N$18*100,"0.00")</f>
        <v>0</v>
      </c>
    </row>
    <row r="121" spans="1:15" ht="12.75">
      <c r="A121" s="290">
        <v>2</v>
      </c>
      <c r="B121" s="291">
        <v>2</v>
      </c>
      <c r="C121" s="291">
        <v>6</v>
      </c>
      <c r="D121" s="291">
        <v>3</v>
      </c>
      <c r="E121" s="291"/>
      <c r="F121" s="299" t="s">
        <v>656</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c r="A122" s="300">
        <v>2</v>
      </c>
      <c r="B122" s="294">
        <v>2</v>
      </c>
      <c r="C122" s="294">
        <v>6</v>
      </c>
      <c r="D122" s="294">
        <v>3</v>
      </c>
      <c r="E122" s="294" t="s">
        <v>572</v>
      </c>
      <c r="F122" s="301" t="s">
        <v>656</v>
      </c>
      <c r="G122" s="27"/>
      <c r="H122" s="27"/>
      <c r="I122" s="27"/>
      <c r="J122" s="27"/>
      <c r="K122" s="27"/>
      <c r="L122" s="27"/>
      <c r="M122" s="27"/>
      <c r="N122" s="311">
        <f>SUBTOTAL(9,G122:M122)</f>
        <v>0</v>
      </c>
      <c r="O122" s="314">
        <f>IFERROR(N122/$N$18*100,"0.00")</f>
        <v>0</v>
      </c>
    </row>
    <row r="123" spans="1:15" ht="12.75">
      <c r="A123" s="302">
        <v>2</v>
      </c>
      <c r="B123" s="291">
        <v>2</v>
      </c>
      <c r="C123" s="291">
        <v>6</v>
      </c>
      <c r="D123" s="291">
        <v>9</v>
      </c>
      <c r="E123" s="291"/>
      <c r="F123" s="303" t="s">
        <v>657</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c r="A124" s="300">
        <v>2</v>
      </c>
      <c r="B124" s="294">
        <v>2</v>
      </c>
      <c r="C124" s="294">
        <v>6</v>
      </c>
      <c r="D124" s="294">
        <v>9</v>
      </c>
      <c r="E124" s="294" t="s">
        <v>572</v>
      </c>
      <c r="F124" s="301" t="s">
        <v>657</v>
      </c>
      <c r="G124" s="27"/>
      <c r="H124" s="27"/>
      <c r="I124" s="27"/>
      <c r="J124" s="27"/>
      <c r="K124" s="27"/>
      <c r="L124" s="27"/>
      <c r="M124" s="27"/>
      <c r="N124" s="311">
        <f>SUBTOTAL(9,G124:M124)</f>
        <v>0</v>
      </c>
      <c r="O124" s="314">
        <f>IFERROR(N124/$N$18*100,"0.00")</f>
        <v>0</v>
      </c>
    </row>
    <row r="125" spans="1:15" ht="12.75">
      <c r="A125" s="287">
        <v>2</v>
      </c>
      <c r="B125" s="288">
        <v>2</v>
      </c>
      <c r="C125" s="288">
        <v>7</v>
      </c>
      <c r="D125" s="288"/>
      <c r="E125" s="288"/>
      <c r="F125" s="289" t="s">
        <v>658</v>
      </c>
      <c r="G125" s="32">
        <f>+G126+G131+G141</f>
        <v>0</v>
      </c>
      <c r="H125" s="352">
        <f t="shared" ref="H125:N125" si="63">+H126+H128+H130+H136+H138+H140+H142+H144</f>
        <v>0</v>
      </c>
      <c r="I125" s="352">
        <f t="shared" si="63"/>
        <v>0</v>
      </c>
      <c r="J125" s="352">
        <f t="shared" si="63"/>
        <v>0</v>
      </c>
      <c r="K125" s="352">
        <f t="shared" si="63"/>
        <v>0</v>
      </c>
      <c r="L125" s="352">
        <f t="shared" si="63"/>
        <v>0</v>
      </c>
      <c r="M125" s="352">
        <f t="shared" si="63"/>
        <v>941243.67999999993</v>
      </c>
      <c r="N125" s="352">
        <f t="shared" si="63"/>
        <v>941243.67999999993</v>
      </c>
      <c r="O125" s="52">
        <f>+O126+O128+O130+O136+O138+O140+O142+O144</f>
        <v>0.41869259474605602</v>
      </c>
    </row>
    <row r="126" spans="1:15" ht="12.75">
      <c r="A126" s="302">
        <v>2</v>
      </c>
      <c r="B126" s="291">
        <v>2</v>
      </c>
      <c r="C126" s="291">
        <v>7</v>
      </c>
      <c r="D126" s="291">
        <v>1</v>
      </c>
      <c r="E126" s="291"/>
      <c r="F126" s="303" t="s">
        <v>659</v>
      </c>
      <c r="G126" s="30">
        <f>SUM(G127:G130)</f>
        <v>0</v>
      </c>
      <c r="H126" s="30">
        <f t="shared" ref="H126:N126" si="64">SUM(H127:H130)</f>
        <v>0</v>
      </c>
      <c r="I126" s="30">
        <f t="shared" si="64"/>
        <v>0</v>
      </c>
      <c r="J126" s="30">
        <f t="shared" si="64"/>
        <v>0</v>
      </c>
      <c r="K126" s="30">
        <f t="shared" si="64"/>
        <v>0</v>
      </c>
      <c r="L126" s="30">
        <f t="shared" si="64"/>
        <v>0</v>
      </c>
      <c r="M126" s="30">
        <f t="shared" si="64"/>
        <v>175370.6</v>
      </c>
      <c r="N126" s="30">
        <f t="shared" si="64"/>
        <v>175370.6</v>
      </c>
      <c r="O126" s="54">
        <f>SUM(O127:O130)</f>
        <v>7.8009949087969113E-2</v>
      </c>
    </row>
    <row r="127" spans="1:15" ht="12.75">
      <c r="A127" s="293">
        <v>2</v>
      </c>
      <c r="B127" s="294">
        <v>2</v>
      </c>
      <c r="C127" s="294">
        <v>7</v>
      </c>
      <c r="D127" s="294">
        <v>1</v>
      </c>
      <c r="E127" s="294" t="s">
        <v>572</v>
      </c>
      <c r="F127" s="304" t="s">
        <v>660</v>
      </c>
      <c r="G127" s="27"/>
      <c r="H127" s="27"/>
      <c r="I127" s="27"/>
      <c r="J127" s="27"/>
      <c r="K127" s="27"/>
      <c r="L127" s="27"/>
      <c r="M127" s="27"/>
      <c r="N127" s="311">
        <f>SUBTOTAL(9,G127:M127)</f>
        <v>0</v>
      </c>
      <c r="O127" s="314">
        <f>IFERROR(N127/$N$18*100,"0.00")</f>
        <v>0</v>
      </c>
    </row>
    <row r="128" spans="1:15" ht="12.75">
      <c r="A128" s="293">
        <v>2</v>
      </c>
      <c r="B128" s="294">
        <v>2</v>
      </c>
      <c r="C128" s="294">
        <v>7</v>
      </c>
      <c r="D128" s="294">
        <v>1</v>
      </c>
      <c r="E128" s="294" t="s">
        <v>578</v>
      </c>
      <c r="F128" s="304" t="s">
        <v>661</v>
      </c>
      <c r="G128" s="27"/>
      <c r="H128" s="27"/>
      <c r="I128" s="27"/>
      <c r="J128" s="27"/>
      <c r="K128" s="27"/>
      <c r="L128" s="27"/>
      <c r="M128" s="27">
        <v>0</v>
      </c>
      <c r="N128" s="311">
        <f t="shared" ref="N128:N130" si="65">SUBTOTAL(9,G128:M128)</f>
        <v>0</v>
      </c>
      <c r="O128" s="314">
        <f t="shared" ref="O128:O142" si="66">IFERROR(N128/$N$18*100,"0.00")</f>
        <v>0</v>
      </c>
    </row>
    <row r="129" spans="1:15" ht="12.75">
      <c r="A129" s="293">
        <v>2</v>
      </c>
      <c r="B129" s="294">
        <v>2</v>
      </c>
      <c r="C129" s="294">
        <v>7</v>
      </c>
      <c r="D129" s="294">
        <v>1</v>
      </c>
      <c r="E129" s="294" t="s">
        <v>605</v>
      </c>
      <c r="F129" s="304" t="s">
        <v>662</v>
      </c>
      <c r="G129" s="27"/>
      <c r="H129" s="27"/>
      <c r="I129" s="27"/>
      <c r="J129" s="27"/>
      <c r="K129" s="27"/>
      <c r="L129" s="27"/>
      <c r="M129" s="27">
        <v>107615</v>
      </c>
      <c r="N129" s="311">
        <f t="shared" si="65"/>
        <v>107615</v>
      </c>
      <c r="O129" s="314">
        <f t="shared" si="66"/>
        <v>4.7870285390491887E-2</v>
      </c>
    </row>
    <row r="130" spans="1:15" ht="12.75">
      <c r="A130" s="293">
        <v>2</v>
      </c>
      <c r="B130" s="294">
        <v>2</v>
      </c>
      <c r="C130" s="294">
        <v>7</v>
      </c>
      <c r="D130" s="294">
        <v>1</v>
      </c>
      <c r="E130" s="294" t="s">
        <v>663</v>
      </c>
      <c r="F130" s="304" t="s">
        <v>664</v>
      </c>
      <c r="G130" s="27"/>
      <c r="H130" s="27"/>
      <c r="I130" s="27"/>
      <c r="J130" s="27"/>
      <c r="K130" s="27"/>
      <c r="L130" s="27"/>
      <c r="M130" s="27">
        <v>67755.600000000006</v>
      </c>
      <c r="N130" s="311">
        <f t="shared" si="65"/>
        <v>67755.600000000006</v>
      </c>
      <c r="O130" s="314">
        <f t="shared" si="66"/>
        <v>3.0139663697477229E-2</v>
      </c>
    </row>
    <row r="131" spans="1:15" ht="12.75">
      <c r="A131" s="290">
        <v>2</v>
      </c>
      <c r="B131" s="291">
        <v>2</v>
      </c>
      <c r="C131" s="291">
        <v>7</v>
      </c>
      <c r="D131" s="291">
        <v>2</v>
      </c>
      <c r="E131" s="291"/>
      <c r="F131" s="299" t="s">
        <v>665</v>
      </c>
      <c r="G131" s="30">
        <f>SUM(G132:G140)</f>
        <v>0</v>
      </c>
      <c r="H131" s="30">
        <f t="shared" ref="H131:O131" si="67">SUM(H132:H140)</f>
        <v>0</v>
      </c>
      <c r="I131" s="30">
        <f t="shared" si="67"/>
        <v>0</v>
      </c>
      <c r="J131" s="30">
        <f t="shared" si="67"/>
        <v>0</v>
      </c>
      <c r="K131" s="30">
        <f t="shared" si="67"/>
        <v>0</v>
      </c>
      <c r="L131" s="30">
        <f t="shared" si="67"/>
        <v>0</v>
      </c>
      <c r="M131" s="30">
        <f t="shared" si="67"/>
        <v>933979.48</v>
      </c>
      <c r="N131" s="30">
        <f>SUM(N132:N140)</f>
        <v>933979.48</v>
      </c>
      <c r="O131" s="54">
        <f t="shared" si="67"/>
        <v>0.41546126707673847</v>
      </c>
    </row>
    <row r="132" spans="1:15" ht="12.75">
      <c r="A132" s="293">
        <v>2</v>
      </c>
      <c r="B132" s="294">
        <v>2</v>
      </c>
      <c r="C132" s="294">
        <v>7</v>
      </c>
      <c r="D132" s="294">
        <v>2</v>
      </c>
      <c r="E132" s="294" t="s">
        <v>572</v>
      </c>
      <c r="F132" s="304" t="s">
        <v>666</v>
      </c>
      <c r="G132" s="27"/>
      <c r="H132" s="27"/>
      <c r="I132" s="27"/>
      <c r="J132" s="27"/>
      <c r="K132" s="27"/>
      <c r="L132" s="27"/>
      <c r="M132" s="27"/>
      <c r="N132" s="312">
        <f>SUBTOTAL(9,G132:M132)</f>
        <v>0</v>
      </c>
      <c r="O132" s="314">
        <f t="shared" si="66"/>
        <v>0</v>
      </c>
    </row>
    <row r="133" spans="1:15" ht="12.75">
      <c r="A133" s="293">
        <v>2</v>
      </c>
      <c r="B133" s="294">
        <v>2</v>
      </c>
      <c r="C133" s="294">
        <v>7</v>
      </c>
      <c r="D133" s="294">
        <v>2</v>
      </c>
      <c r="E133" s="294" t="s">
        <v>574</v>
      </c>
      <c r="F133" s="304" t="s">
        <v>667</v>
      </c>
      <c r="G133" s="27"/>
      <c r="H133" s="27"/>
      <c r="I133" s="27"/>
      <c r="J133" s="27"/>
      <c r="K133" s="27"/>
      <c r="L133" s="27"/>
      <c r="M133" s="27">
        <v>94662</v>
      </c>
      <c r="N133" s="312">
        <f t="shared" ref="N133:N142" si="68">SUBTOTAL(9,G133:M133)</f>
        <v>94662</v>
      </c>
      <c r="O133" s="314">
        <f t="shared" si="66"/>
        <v>4.2108413842259378E-2</v>
      </c>
    </row>
    <row r="134" spans="1:15" ht="12.75">
      <c r="A134" s="293">
        <v>2</v>
      </c>
      <c r="B134" s="294">
        <v>2</v>
      </c>
      <c r="C134" s="294">
        <v>7</v>
      </c>
      <c r="D134" s="294">
        <v>2</v>
      </c>
      <c r="E134" s="294" t="s">
        <v>581</v>
      </c>
      <c r="F134" s="304" t="s">
        <v>668</v>
      </c>
      <c r="G134" s="27"/>
      <c r="H134" s="27"/>
      <c r="I134" s="27"/>
      <c r="J134" s="27"/>
      <c r="K134" s="27"/>
      <c r="L134" s="27"/>
      <c r="M134" s="27"/>
      <c r="N134" s="312">
        <f t="shared" si="68"/>
        <v>0</v>
      </c>
      <c r="O134" s="314">
        <f t="shared" si="66"/>
        <v>0</v>
      </c>
    </row>
    <row r="135" spans="1:15" ht="12.75">
      <c r="A135" s="293">
        <v>2</v>
      </c>
      <c r="B135" s="294">
        <v>2</v>
      </c>
      <c r="C135" s="294">
        <v>7</v>
      </c>
      <c r="D135" s="294">
        <v>2</v>
      </c>
      <c r="E135" s="294" t="s">
        <v>596</v>
      </c>
      <c r="F135" s="304" t="s">
        <v>669</v>
      </c>
      <c r="G135" s="27"/>
      <c r="H135" s="27"/>
      <c r="I135" s="27"/>
      <c r="J135" s="27"/>
      <c r="K135" s="27"/>
      <c r="L135" s="27"/>
      <c r="M135" s="27"/>
      <c r="N135" s="312">
        <f t="shared" si="68"/>
        <v>0</v>
      </c>
      <c r="O135" s="314">
        <f t="shared" si="66"/>
        <v>0</v>
      </c>
    </row>
    <row r="136" spans="1:15" ht="12.75">
      <c r="A136" s="293">
        <v>2</v>
      </c>
      <c r="B136" s="294">
        <v>2</v>
      </c>
      <c r="C136" s="294">
        <v>7</v>
      </c>
      <c r="D136" s="294">
        <v>2</v>
      </c>
      <c r="E136" s="294" t="s">
        <v>576</v>
      </c>
      <c r="F136" s="304" t="s">
        <v>670</v>
      </c>
      <c r="G136" s="27"/>
      <c r="H136" s="27"/>
      <c r="I136" s="27"/>
      <c r="J136" s="27"/>
      <c r="K136" s="27"/>
      <c r="L136" s="27"/>
      <c r="M136" s="27"/>
      <c r="N136" s="312">
        <f t="shared" si="68"/>
        <v>0</v>
      </c>
      <c r="O136" s="314">
        <f t="shared" si="66"/>
        <v>0</v>
      </c>
    </row>
    <row r="137" spans="1:15" ht="12.75">
      <c r="A137" s="293">
        <v>2</v>
      </c>
      <c r="B137" s="294">
        <v>2</v>
      </c>
      <c r="C137" s="294">
        <v>7</v>
      </c>
      <c r="D137" s="294">
        <v>2</v>
      </c>
      <c r="E137" s="294" t="s">
        <v>578</v>
      </c>
      <c r="F137" s="305" t="s">
        <v>671</v>
      </c>
      <c r="G137" s="27"/>
      <c r="H137" s="27"/>
      <c r="I137" s="27"/>
      <c r="J137" s="27"/>
      <c r="K137" s="27"/>
      <c r="L137" s="27"/>
      <c r="M137" s="27"/>
      <c r="N137" s="312">
        <f t="shared" si="68"/>
        <v>0</v>
      </c>
      <c r="O137" s="314">
        <f t="shared" si="66"/>
        <v>0</v>
      </c>
    </row>
    <row r="138" spans="1:15" ht="12.75">
      <c r="A138" s="293">
        <v>2</v>
      </c>
      <c r="B138" s="294">
        <v>2</v>
      </c>
      <c r="C138" s="294">
        <v>7</v>
      </c>
      <c r="D138" s="294">
        <v>2</v>
      </c>
      <c r="E138" s="294" t="s">
        <v>605</v>
      </c>
      <c r="F138" s="305" t="s">
        <v>672</v>
      </c>
      <c r="G138" s="27"/>
      <c r="H138" s="27"/>
      <c r="I138" s="27"/>
      <c r="J138" s="27"/>
      <c r="K138" s="27"/>
      <c r="L138" s="27"/>
      <c r="M138" s="27"/>
      <c r="N138" s="312">
        <f t="shared" si="68"/>
        <v>0</v>
      </c>
      <c r="O138" s="314">
        <f t="shared" si="66"/>
        <v>0</v>
      </c>
    </row>
    <row r="139" spans="1:15" ht="12.75">
      <c r="A139" s="293">
        <v>2</v>
      </c>
      <c r="B139" s="294">
        <v>2</v>
      </c>
      <c r="C139" s="294">
        <v>7</v>
      </c>
      <c r="D139" s="294">
        <v>2</v>
      </c>
      <c r="E139" s="294" t="s">
        <v>585</v>
      </c>
      <c r="F139" s="305" t="s">
        <v>673</v>
      </c>
      <c r="G139" s="27"/>
      <c r="H139" s="27"/>
      <c r="I139" s="27"/>
      <c r="J139" s="27"/>
      <c r="K139" s="27"/>
      <c r="L139" s="27"/>
      <c r="M139" s="27">
        <v>141200</v>
      </c>
      <c r="N139" s="312">
        <f t="shared" si="68"/>
        <v>141200</v>
      </c>
      <c r="O139" s="314">
        <f t="shared" si="66"/>
        <v>6.2809871273869389E-2</v>
      </c>
    </row>
    <row r="140" spans="1:15" ht="12.75">
      <c r="A140" s="293">
        <v>2</v>
      </c>
      <c r="B140" s="294">
        <v>2</v>
      </c>
      <c r="C140" s="294">
        <v>7</v>
      </c>
      <c r="D140" s="294">
        <v>2</v>
      </c>
      <c r="E140" s="294" t="s">
        <v>663</v>
      </c>
      <c r="F140" s="305" t="s">
        <v>674</v>
      </c>
      <c r="G140" s="27"/>
      <c r="H140" s="27"/>
      <c r="I140" s="27"/>
      <c r="J140" s="27"/>
      <c r="K140" s="27"/>
      <c r="L140" s="27"/>
      <c r="M140" s="27">
        <v>698117.48</v>
      </c>
      <c r="N140" s="312">
        <f t="shared" si="68"/>
        <v>698117.48</v>
      </c>
      <c r="O140" s="314">
        <f t="shared" si="66"/>
        <v>0.3105429819606097</v>
      </c>
    </row>
    <row r="141" spans="1:15" ht="12.75">
      <c r="A141" s="290">
        <v>2</v>
      </c>
      <c r="B141" s="291">
        <v>2</v>
      </c>
      <c r="C141" s="291">
        <v>7</v>
      </c>
      <c r="D141" s="291">
        <v>3</v>
      </c>
      <c r="E141" s="291"/>
      <c r="F141" s="299" t="s">
        <v>675</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c r="A142" s="293">
        <v>2</v>
      </c>
      <c r="B142" s="294">
        <v>2</v>
      </c>
      <c r="C142" s="294">
        <v>7</v>
      </c>
      <c r="D142" s="294">
        <v>3</v>
      </c>
      <c r="E142" s="294" t="s">
        <v>572</v>
      </c>
      <c r="F142" s="295" t="s">
        <v>675</v>
      </c>
      <c r="G142" s="27"/>
      <c r="H142" s="27"/>
      <c r="I142" s="27"/>
      <c r="J142" s="27"/>
      <c r="K142" s="27"/>
      <c r="L142" s="27"/>
      <c r="M142" s="27"/>
      <c r="N142" s="312">
        <f t="shared" si="68"/>
        <v>0</v>
      </c>
      <c r="O142" s="314">
        <f t="shared" si="66"/>
        <v>0</v>
      </c>
    </row>
    <row r="143" spans="1:15" ht="12.75">
      <c r="A143" s="287">
        <v>2</v>
      </c>
      <c r="B143" s="288">
        <v>2</v>
      </c>
      <c r="C143" s="288">
        <v>8</v>
      </c>
      <c r="D143" s="288"/>
      <c r="E143" s="288"/>
      <c r="F143" s="289" t="s">
        <v>676</v>
      </c>
      <c r="G143" s="32">
        <f>+G144+G146+G148+G150+G154+G157+G164</f>
        <v>0</v>
      </c>
      <c r="H143" s="32">
        <f t="shared" ref="H143:O143" si="70">+H144+H146+H148+H150+H154+H157+H164</f>
        <v>0</v>
      </c>
      <c r="I143" s="32">
        <f t="shared" si="70"/>
        <v>0</v>
      </c>
      <c r="J143" s="32">
        <f t="shared" si="70"/>
        <v>0</v>
      </c>
      <c r="K143" s="32">
        <f t="shared" si="70"/>
        <v>0</v>
      </c>
      <c r="L143" s="32">
        <f t="shared" si="70"/>
        <v>0</v>
      </c>
      <c r="M143" s="32">
        <f t="shared" si="70"/>
        <v>32145.05</v>
      </c>
      <c r="N143" s="32">
        <f t="shared" si="70"/>
        <v>32145.05</v>
      </c>
      <c r="O143" s="32">
        <f t="shared" si="70"/>
        <v>1.429905419682787E-2</v>
      </c>
    </row>
    <row r="144" spans="1:15" ht="12.75">
      <c r="A144" s="290">
        <v>2</v>
      </c>
      <c r="B144" s="291">
        <v>2</v>
      </c>
      <c r="C144" s="291">
        <v>8</v>
      </c>
      <c r="D144" s="291">
        <v>1</v>
      </c>
      <c r="E144" s="291"/>
      <c r="F144" s="299" t="s">
        <v>677</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c r="A145" s="293">
        <v>2</v>
      </c>
      <c r="B145" s="294">
        <v>2</v>
      </c>
      <c r="C145" s="294">
        <v>8</v>
      </c>
      <c r="D145" s="294">
        <v>1</v>
      </c>
      <c r="E145" s="294" t="s">
        <v>572</v>
      </c>
      <c r="F145" s="295" t="s">
        <v>677</v>
      </c>
      <c r="G145" s="27"/>
      <c r="H145" s="27"/>
      <c r="I145" s="27"/>
      <c r="J145" s="27"/>
      <c r="K145" s="27"/>
      <c r="L145" s="27"/>
      <c r="M145" s="27"/>
      <c r="N145" s="311">
        <f>SUBTOTAL(9,G145:M145)</f>
        <v>0</v>
      </c>
      <c r="O145" s="314">
        <f>IFERROR(N145/$N$18*100,"0.00")</f>
        <v>0</v>
      </c>
    </row>
    <row r="146" spans="1:15" ht="12.75">
      <c r="A146" s="290">
        <v>2</v>
      </c>
      <c r="B146" s="291">
        <v>2</v>
      </c>
      <c r="C146" s="291">
        <v>8</v>
      </c>
      <c r="D146" s="291">
        <v>2</v>
      </c>
      <c r="E146" s="291"/>
      <c r="F146" s="299" t="s">
        <v>678</v>
      </c>
      <c r="G146" s="30">
        <f>G147</f>
        <v>0</v>
      </c>
      <c r="H146" s="30">
        <f t="shared" ref="H146:O148" si="72">H147</f>
        <v>0</v>
      </c>
      <c r="I146" s="30">
        <f t="shared" si="72"/>
        <v>0</v>
      </c>
      <c r="J146" s="30">
        <f t="shared" si="72"/>
        <v>0</v>
      </c>
      <c r="K146" s="30">
        <f t="shared" si="72"/>
        <v>0</v>
      </c>
      <c r="L146" s="30">
        <f t="shared" si="72"/>
        <v>0</v>
      </c>
      <c r="M146" s="30">
        <f t="shared" si="72"/>
        <v>32145.05</v>
      </c>
      <c r="N146" s="30">
        <f t="shared" si="72"/>
        <v>32145.05</v>
      </c>
      <c r="O146" s="53">
        <f t="shared" si="72"/>
        <v>1.429905419682787E-2</v>
      </c>
    </row>
    <row r="147" spans="1:15" ht="12.75">
      <c r="A147" s="293">
        <v>2</v>
      </c>
      <c r="B147" s="294">
        <v>2</v>
      </c>
      <c r="C147" s="294">
        <v>8</v>
      </c>
      <c r="D147" s="294">
        <v>2</v>
      </c>
      <c r="E147" s="294" t="s">
        <v>572</v>
      </c>
      <c r="F147" s="295" t="s">
        <v>679</v>
      </c>
      <c r="G147" s="27"/>
      <c r="H147" s="27"/>
      <c r="I147" s="27"/>
      <c r="J147" s="27"/>
      <c r="K147" s="27"/>
      <c r="L147" s="27"/>
      <c r="M147" s="27">
        <v>32145.05</v>
      </c>
      <c r="N147" s="312">
        <f>SUBTOTAL(9,G147:M147)</f>
        <v>32145.05</v>
      </c>
      <c r="O147" s="313">
        <f>IFERROR(N147/$N$18*100,"0.00")</f>
        <v>1.429905419682787E-2</v>
      </c>
    </row>
    <row r="148" spans="1:15" ht="12.75">
      <c r="A148" s="290">
        <v>2</v>
      </c>
      <c r="B148" s="291">
        <v>2</v>
      </c>
      <c r="C148" s="291">
        <v>8</v>
      </c>
      <c r="D148" s="291">
        <v>4</v>
      </c>
      <c r="E148" s="291"/>
      <c r="F148" s="299" t="s">
        <v>680</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c r="A149" s="293">
        <v>2</v>
      </c>
      <c r="B149" s="294">
        <v>2</v>
      </c>
      <c r="C149" s="294">
        <v>8</v>
      </c>
      <c r="D149" s="294">
        <v>4</v>
      </c>
      <c r="E149" s="294" t="s">
        <v>572</v>
      </c>
      <c r="F149" s="295" t="s">
        <v>680</v>
      </c>
      <c r="G149" s="27"/>
      <c r="H149" s="27"/>
      <c r="I149" s="27"/>
      <c r="J149" s="27"/>
      <c r="K149" s="27"/>
      <c r="L149" s="27"/>
      <c r="M149" s="27"/>
      <c r="N149" s="312">
        <f>SUBTOTAL(9,G149:M149)</f>
        <v>0</v>
      </c>
      <c r="O149" s="313">
        <f>IFERROR(N149/$N$18*100,"0.00")</f>
        <v>0</v>
      </c>
    </row>
    <row r="150" spans="1:15" ht="12.75">
      <c r="A150" s="290">
        <v>2</v>
      </c>
      <c r="B150" s="291">
        <v>2</v>
      </c>
      <c r="C150" s="291">
        <v>8</v>
      </c>
      <c r="D150" s="291">
        <v>5</v>
      </c>
      <c r="E150" s="291"/>
      <c r="F150" s="299" t="s">
        <v>681</v>
      </c>
      <c r="G150" s="30">
        <f>SUM(G151:G153)</f>
        <v>0</v>
      </c>
      <c r="H150" s="30">
        <f t="shared" ref="H150:N150" si="75">SUM(H151:H153)</f>
        <v>0</v>
      </c>
      <c r="I150" s="30">
        <f t="shared" si="75"/>
        <v>0</v>
      </c>
      <c r="J150" s="30">
        <f t="shared" si="75"/>
        <v>0</v>
      </c>
      <c r="K150" s="30">
        <f t="shared" si="75"/>
        <v>0</v>
      </c>
      <c r="L150" s="30">
        <f t="shared" si="75"/>
        <v>0</v>
      </c>
      <c r="M150" s="30">
        <f t="shared" si="75"/>
        <v>0</v>
      </c>
      <c r="N150" s="30">
        <f t="shared" si="75"/>
        <v>0</v>
      </c>
      <c r="O150" s="53">
        <f t="shared" ref="O150" si="76">SUM(O151:O153)</f>
        <v>0</v>
      </c>
    </row>
    <row r="151" spans="1:15" ht="12.75">
      <c r="A151" s="293">
        <v>2</v>
      </c>
      <c r="B151" s="294">
        <v>2</v>
      </c>
      <c r="C151" s="294">
        <v>8</v>
      </c>
      <c r="D151" s="294">
        <v>5</v>
      </c>
      <c r="E151" s="294" t="s">
        <v>572</v>
      </c>
      <c r="F151" s="295" t="s">
        <v>682</v>
      </c>
      <c r="G151" s="27"/>
      <c r="H151" s="27"/>
      <c r="I151" s="27"/>
      <c r="J151" s="27"/>
      <c r="K151" s="27"/>
      <c r="L151" s="27"/>
      <c r="M151" s="27"/>
      <c r="N151" s="312">
        <f>SUBTOTAL(9,G151:M151)</f>
        <v>0</v>
      </c>
      <c r="O151" s="313">
        <f t="shared" ref="O151:O156" si="77">IFERROR(N151/$N$18*100,"0.00")</f>
        <v>0</v>
      </c>
    </row>
    <row r="152" spans="1:15" ht="12.75">
      <c r="A152" s="293">
        <v>2</v>
      </c>
      <c r="B152" s="294">
        <v>2</v>
      </c>
      <c r="C152" s="294">
        <v>8</v>
      </c>
      <c r="D152" s="294">
        <v>5</v>
      </c>
      <c r="E152" s="294" t="s">
        <v>574</v>
      </c>
      <c r="F152" s="295" t="s">
        <v>683</v>
      </c>
      <c r="G152" s="27"/>
      <c r="H152" s="27"/>
      <c r="I152" s="27"/>
      <c r="J152" s="27"/>
      <c r="K152" s="27"/>
      <c r="L152" s="27"/>
      <c r="M152" s="27"/>
      <c r="N152" s="312">
        <f t="shared" ref="N152:N167" si="78">SUBTOTAL(9,G152:M152)</f>
        <v>0</v>
      </c>
      <c r="O152" s="314">
        <f t="shared" si="77"/>
        <v>0</v>
      </c>
    </row>
    <row r="153" spans="1:15" ht="12.75">
      <c r="A153" s="293">
        <v>2</v>
      </c>
      <c r="B153" s="294">
        <v>2</v>
      </c>
      <c r="C153" s="294">
        <v>8</v>
      </c>
      <c r="D153" s="294">
        <v>5</v>
      </c>
      <c r="E153" s="294" t="s">
        <v>581</v>
      </c>
      <c r="F153" s="295" t="s">
        <v>684</v>
      </c>
      <c r="G153" s="27"/>
      <c r="H153" s="27"/>
      <c r="I153" s="27"/>
      <c r="J153" s="27"/>
      <c r="K153" s="27"/>
      <c r="L153" s="27"/>
      <c r="M153" s="27"/>
      <c r="N153" s="312">
        <f t="shared" si="78"/>
        <v>0</v>
      </c>
      <c r="O153" s="313">
        <f t="shared" si="77"/>
        <v>0</v>
      </c>
    </row>
    <row r="154" spans="1:15" ht="12.75">
      <c r="A154" s="290">
        <v>2</v>
      </c>
      <c r="B154" s="291">
        <v>2</v>
      </c>
      <c r="C154" s="291">
        <v>8</v>
      </c>
      <c r="D154" s="291">
        <v>6</v>
      </c>
      <c r="E154" s="291"/>
      <c r="F154" s="299" t="s">
        <v>685</v>
      </c>
      <c r="G154" s="30">
        <f>SUM(G155:G156)</f>
        <v>0</v>
      </c>
      <c r="H154" s="30">
        <f t="shared" ref="H154:O154" si="79">SUM(H155:H156)</f>
        <v>0</v>
      </c>
      <c r="I154" s="30">
        <f t="shared" si="79"/>
        <v>0</v>
      </c>
      <c r="J154" s="30">
        <f t="shared" si="79"/>
        <v>0</v>
      </c>
      <c r="K154" s="30">
        <f t="shared" si="79"/>
        <v>0</v>
      </c>
      <c r="L154" s="30">
        <f t="shared" si="79"/>
        <v>0</v>
      </c>
      <c r="M154" s="30">
        <f t="shared" si="79"/>
        <v>0</v>
      </c>
      <c r="N154" s="30">
        <f t="shared" si="79"/>
        <v>0</v>
      </c>
      <c r="O154" s="53">
        <f t="shared" si="79"/>
        <v>0</v>
      </c>
    </row>
    <row r="155" spans="1:15" ht="12.75">
      <c r="A155" s="293">
        <v>2</v>
      </c>
      <c r="B155" s="294">
        <v>2</v>
      </c>
      <c r="C155" s="294">
        <v>8</v>
      </c>
      <c r="D155" s="294">
        <v>6</v>
      </c>
      <c r="E155" s="294" t="s">
        <v>572</v>
      </c>
      <c r="F155" s="295" t="s">
        <v>686</v>
      </c>
      <c r="G155" s="27"/>
      <c r="H155" s="27"/>
      <c r="I155" s="27"/>
      <c r="J155" s="27"/>
      <c r="K155" s="27"/>
      <c r="L155" s="27"/>
      <c r="M155" s="27"/>
      <c r="N155" s="312">
        <f t="shared" si="78"/>
        <v>0</v>
      </c>
      <c r="O155" s="314">
        <f t="shared" si="77"/>
        <v>0</v>
      </c>
    </row>
    <row r="156" spans="1:15" ht="12.75">
      <c r="A156" s="293">
        <v>2</v>
      </c>
      <c r="B156" s="294">
        <v>2</v>
      </c>
      <c r="C156" s="294">
        <v>8</v>
      </c>
      <c r="D156" s="294">
        <v>6</v>
      </c>
      <c r="E156" s="294" t="s">
        <v>574</v>
      </c>
      <c r="F156" s="295" t="s">
        <v>687</v>
      </c>
      <c r="G156" s="27"/>
      <c r="H156" s="27"/>
      <c r="I156" s="27"/>
      <c r="J156" s="27"/>
      <c r="K156" s="27"/>
      <c r="L156" s="27"/>
      <c r="M156" s="27"/>
      <c r="N156" s="312">
        <f t="shared" si="78"/>
        <v>0</v>
      </c>
      <c r="O156" s="314">
        <f t="shared" si="77"/>
        <v>0</v>
      </c>
    </row>
    <row r="157" spans="1:15" ht="12.75">
      <c r="A157" s="290">
        <v>2</v>
      </c>
      <c r="B157" s="291">
        <v>2</v>
      </c>
      <c r="C157" s="291">
        <v>8</v>
      </c>
      <c r="D157" s="291">
        <v>7</v>
      </c>
      <c r="E157" s="291"/>
      <c r="F157" s="299" t="s">
        <v>688</v>
      </c>
      <c r="G157" s="30">
        <f>SUM(G158:G163)</f>
        <v>0</v>
      </c>
      <c r="H157" s="30">
        <f t="shared" ref="H157:O157" si="80">SUM(H158:H163)</f>
        <v>0</v>
      </c>
      <c r="I157" s="30">
        <f t="shared" si="80"/>
        <v>0</v>
      </c>
      <c r="J157" s="30">
        <f t="shared" si="80"/>
        <v>0</v>
      </c>
      <c r="K157" s="30">
        <f t="shared" si="80"/>
        <v>0</v>
      </c>
      <c r="L157" s="30">
        <f t="shared" si="80"/>
        <v>0</v>
      </c>
      <c r="M157" s="30">
        <f t="shared" si="80"/>
        <v>0</v>
      </c>
      <c r="N157" s="30">
        <f t="shared" si="80"/>
        <v>0</v>
      </c>
      <c r="O157" s="53">
        <f t="shared" si="80"/>
        <v>0</v>
      </c>
    </row>
    <row r="158" spans="1:15" ht="12.75">
      <c r="A158" s="293">
        <v>2</v>
      </c>
      <c r="B158" s="294">
        <v>2</v>
      </c>
      <c r="C158" s="294">
        <v>8</v>
      </c>
      <c r="D158" s="294">
        <v>7</v>
      </c>
      <c r="E158" s="294" t="s">
        <v>572</v>
      </c>
      <c r="F158" s="305" t="s">
        <v>689</v>
      </c>
      <c r="G158" s="27"/>
      <c r="H158" s="27"/>
      <c r="I158" s="27"/>
      <c r="J158" s="27"/>
      <c r="K158" s="27"/>
      <c r="L158" s="27"/>
      <c r="M158" s="27"/>
      <c r="N158" s="312">
        <f t="shared" si="78"/>
        <v>0</v>
      </c>
      <c r="O158" s="314">
        <f>IFERROR(N158/$N$18*100,"0.00")</f>
        <v>0</v>
      </c>
    </row>
    <row r="159" spans="1:15" ht="12.75">
      <c r="A159" s="293">
        <v>2</v>
      </c>
      <c r="B159" s="294">
        <v>2</v>
      </c>
      <c r="C159" s="294">
        <v>8</v>
      </c>
      <c r="D159" s="294">
        <v>7</v>
      </c>
      <c r="E159" s="294" t="s">
        <v>574</v>
      </c>
      <c r="F159" s="305" t="s">
        <v>690</v>
      </c>
      <c r="G159" s="27"/>
      <c r="H159" s="27"/>
      <c r="I159" s="27"/>
      <c r="J159" s="27"/>
      <c r="K159" s="27"/>
      <c r="L159" s="27"/>
      <c r="M159" s="27"/>
      <c r="N159" s="312">
        <f t="shared" si="78"/>
        <v>0</v>
      </c>
      <c r="O159" s="314">
        <f t="shared" ref="O159:O167" si="81">IFERROR(N159/$N$18*100,"0.00")</f>
        <v>0</v>
      </c>
    </row>
    <row r="160" spans="1:15" ht="12.75">
      <c r="A160" s="293">
        <v>2</v>
      </c>
      <c r="B160" s="294">
        <v>2</v>
      </c>
      <c r="C160" s="294">
        <v>8</v>
      </c>
      <c r="D160" s="294">
        <v>7</v>
      </c>
      <c r="E160" s="294" t="s">
        <v>581</v>
      </c>
      <c r="F160" s="305" t="s">
        <v>691</v>
      </c>
      <c r="G160" s="27"/>
      <c r="H160" s="27"/>
      <c r="I160" s="27"/>
      <c r="J160" s="27"/>
      <c r="K160" s="27"/>
      <c r="L160" s="27"/>
      <c r="M160" s="27"/>
      <c r="N160" s="312">
        <f t="shared" si="78"/>
        <v>0</v>
      </c>
      <c r="O160" s="314">
        <f t="shared" si="81"/>
        <v>0</v>
      </c>
    </row>
    <row r="161" spans="1:15" ht="12.75">
      <c r="A161" s="293">
        <v>2</v>
      </c>
      <c r="B161" s="294">
        <v>2</v>
      </c>
      <c r="C161" s="294">
        <v>8</v>
      </c>
      <c r="D161" s="294">
        <v>7</v>
      </c>
      <c r="E161" s="294" t="s">
        <v>596</v>
      </c>
      <c r="F161" s="305" t="s">
        <v>692</v>
      </c>
      <c r="G161" s="27"/>
      <c r="H161" s="27"/>
      <c r="I161" s="27"/>
      <c r="J161" s="27"/>
      <c r="K161" s="27"/>
      <c r="L161" s="27"/>
      <c r="M161" s="27"/>
      <c r="N161" s="312">
        <f t="shared" si="78"/>
        <v>0</v>
      </c>
      <c r="O161" s="314">
        <f t="shared" si="81"/>
        <v>0</v>
      </c>
    </row>
    <row r="162" spans="1:15" ht="12.75">
      <c r="A162" s="293">
        <v>2</v>
      </c>
      <c r="B162" s="294">
        <v>2</v>
      </c>
      <c r="C162" s="294">
        <v>8</v>
      </c>
      <c r="D162" s="294">
        <v>7</v>
      </c>
      <c r="E162" s="294" t="s">
        <v>576</v>
      </c>
      <c r="F162" s="305" t="s">
        <v>693</v>
      </c>
      <c r="G162" s="27"/>
      <c r="H162" s="27"/>
      <c r="I162" s="27"/>
      <c r="J162" s="27"/>
      <c r="K162" s="27"/>
      <c r="L162" s="27"/>
      <c r="M162" s="27"/>
      <c r="N162" s="312">
        <f t="shared" si="78"/>
        <v>0</v>
      </c>
      <c r="O162" s="314">
        <f t="shared" si="81"/>
        <v>0</v>
      </c>
    </row>
    <row r="163" spans="1:15" ht="12.75">
      <c r="A163" s="293">
        <v>2</v>
      </c>
      <c r="B163" s="294">
        <v>2</v>
      </c>
      <c r="C163" s="294">
        <v>8</v>
      </c>
      <c r="D163" s="294">
        <v>7</v>
      </c>
      <c r="E163" s="294" t="s">
        <v>578</v>
      </c>
      <c r="F163" s="305" t="s">
        <v>694</v>
      </c>
      <c r="G163" s="27"/>
      <c r="H163" s="27"/>
      <c r="I163" s="27"/>
      <c r="J163" s="27"/>
      <c r="K163" s="27"/>
      <c r="L163" s="27"/>
      <c r="M163" s="27"/>
      <c r="N163" s="312">
        <f t="shared" si="78"/>
        <v>0</v>
      </c>
      <c r="O163" s="314">
        <f t="shared" si="81"/>
        <v>0</v>
      </c>
    </row>
    <row r="164" spans="1:15" ht="12.75">
      <c r="A164" s="290">
        <v>2</v>
      </c>
      <c r="B164" s="291">
        <v>2</v>
      </c>
      <c r="C164" s="291">
        <v>8</v>
      </c>
      <c r="D164" s="291">
        <v>8</v>
      </c>
      <c r="E164" s="291"/>
      <c r="F164" s="299" t="s">
        <v>695</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c r="A165" s="293">
        <v>2</v>
      </c>
      <c r="B165" s="294">
        <v>2</v>
      </c>
      <c r="C165" s="294">
        <v>8</v>
      </c>
      <c r="D165" s="294">
        <v>8</v>
      </c>
      <c r="E165" s="294" t="s">
        <v>572</v>
      </c>
      <c r="F165" s="305" t="s">
        <v>696</v>
      </c>
      <c r="G165" s="27"/>
      <c r="H165" s="27"/>
      <c r="I165" s="27"/>
      <c r="J165" s="27"/>
      <c r="K165" s="27"/>
      <c r="L165" s="27"/>
      <c r="M165" s="27"/>
      <c r="N165" s="312">
        <f t="shared" si="78"/>
        <v>0</v>
      </c>
      <c r="O165" s="314">
        <f t="shared" si="81"/>
        <v>0</v>
      </c>
    </row>
    <row r="166" spans="1:15" ht="12.75">
      <c r="A166" s="293">
        <v>2</v>
      </c>
      <c r="B166" s="294">
        <v>2</v>
      </c>
      <c r="C166" s="294">
        <v>8</v>
      </c>
      <c r="D166" s="294">
        <v>8</v>
      </c>
      <c r="E166" s="294" t="s">
        <v>574</v>
      </c>
      <c r="F166" s="305" t="s">
        <v>697</v>
      </c>
      <c r="G166" s="27"/>
      <c r="H166" s="27"/>
      <c r="I166" s="27"/>
      <c r="J166" s="27"/>
      <c r="K166" s="27"/>
      <c r="L166" s="27"/>
      <c r="M166" s="27"/>
      <c r="N166" s="312">
        <f t="shared" si="78"/>
        <v>0</v>
      </c>
      <c r="O166" s="314">
        <f t="shared" si="81"/>
        <v>0</v>
      </c>
    </row>
    <row r="167" spans="1:15" ht="12.75">
      <c r="A167" s="293">
        <v>2</v>
      </c>
      <c r="B167" s="294">
        <v>2</v>
      </c>
      <c r="C167" s="294">
        <v>8</v>
      </c>
      <c r="D167" s="294">
        <v>8</v>
      </c>
      <c r="E167" s="294" t="s">
        <v>581</v>
      </c>
      <c r="F167" s="305" t="s">
        <v>698</v>
      </c>
      <c r="G167" s="27"/>
      <c r="H167" s="27"/>
      <c r="I167" s="27"/>
      <c r="J167" s="27"/>
      <c r="K167" s="27"/>
      <c r="L167" s="27"/>
      <c r="M167" s="27"/>
      <c r="N167" s="312">
        <f t="shared" si="78"/>
        <v>0</v>
      </c>
      <c r="O167" s="314">
        <f t="shared" si="81"/>
        <v>0</v>
      </c>
    </row>
    <row r="168" spans="1:15" ht="12.75">
      <c r="A168" s="290">
        <v>2</v>
      </c>
      <c r="B168" s="291">
        <v>2</v>
      </c>
      <c r="C168" s="291">
        <v>9</v>
      </c>
      <c r="D168" s="291">
        <v>2</v>
      </c>
      <c r="E168" s="294"/>
      <c r="F168" s="299" t="s">
        <v>699</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c r="A169" s="293">
        <v>2</v>
      </c>
      <c r="B169" s="294">
        <v>2</v>
      </c>
      <c r="C169" s="294">
        <v>9</v>
      </c>
      <c r="D169" s="294">
        <v>2</v>
      </c>
      <c r="E169" s="294" t="s">
        <v>572</v>
      </c>
      <c r="F169" s="295" t="s">
        <v>700</v>
      </c>
      <c r="G169" s="27"/>
      <c r="H169" s="27"/>
      <c r="I169" s="27"/>
      <c r="J169" s="27"/>
      <c r="K169" s="27"/>
      <c r="L169" s="27"/>
      <c r="M169" s="27"/>
      <c r="N169" s="311">
        <f t="shared" ref="N169:N170" si="84">SUBTOTAL(9,G169:M169)</f>
        <v>0</v>
      </c>
      <c r="O169" s="314">
        <f t="shared" ref="O169:O174" si="85">IFERROR(N169/$N$18*100,"0.00")</f>
        <v>0</v>
      </c>
    </row>
    <row r="170" spans="1:15" ht="12.75">
      <c r="A170" s="293">
        <v>2</v>
      </c>
      <c r="B170" s="294">
        <v>2</v>
      </c>
      <c r="C170" s="294">
        <v>9</v>
      </c>
      <c r="D170" s="294">
        <v>2</v>
      </c>
      <c r="E170" s="294" t="s">
        <v>581</v>
      </c>
      <c r="F170" s="305" t="s">
        <v>701</v>
      </c>
      <c r="G170" s="27"/>
      <c r="H170" s="27"/>
      <c r="I170" s="27"/>
      <c r="J170" s="27"/>
      <c r="K170" s="27"/>
      <c r="L170" s="27"/>
      <c r="M170" s="27"/>
      <c r="N170" s="311">
        <f t="shared" si="84"/>
        <v>0</v>
      </c>
      <c r="O170" s="314">
        <f t="shared" si="85"/>
        <v>0</v>
      </c>
    </row>
    <row r="171" spans="1:15" ht="12.75">
      <c r="A171" s="283">
        <v>2</v>
      </c>
      <c r="B171" s="284">
        <v>3</v>
      </c>
      <c r="C171" s="285"/>
      <c r="D171" s="285"/>
      <c r="E171" s="285"/>
      <c r="F171" s="286" t="s">
        <v>702</v>
      </c>
      <c r="G171" s="33">
        <f>+G172+G180+G189+G198+G201+G210+G225+G238</f>
        <v>401996.92000000004</v>
      </c>
      <c r="H171" s="33">
        <f t="shared" ref="H171:O171" si="86">+H172+H180+H189+H198+H201+H210+H225+H238</f>
        <v>4876950</v>
      </c>
      <c r="I171" s="33">
        <f t="shared" si="86"/>
        <v>5720651.7999999998</v>
      </c>
      <c r="J171" s="33">
        <f t="shared" si="86"/>
        <v>2294969.02</v>
      </c>
      <c r="K171" s="33">
        <f t="shared" si="86"/>
        <v>240700</v>
      </c>
      <c r="L171" s="33">
        <f t="shared" si="86"/>
        <v>0</v>
      </c>
      <c r="M171" s="33">
        <f t="shared" si="86"/>
        <v>1461306.3199999998</v>
      </c>
      <c r="N171" s="33">
        <f t="shared" si="86"/>
        <v>14996574.059999999</v>
      </c>
      <c r="O171" s="33">
        <f t="shared" si="86"/>
        <v>12.514368269051348</v>
      </c>
    </row>
    <row r="172" spans="1:15" ht="12.75">
      <c r="A172" s="287">
        <v>2</v>
      </c>
      <c r="B172" s="288">
        <v>3</v>
      </c>
      <c r="C172" s="288">
        <v>1</v>
      </c>
      <c r="D172" s="288"/>
      <c r="E172" s="288"/>
      <c r="F172" s="289" t="s">
        <v>703</v>
      </c>
      <c r="G172" s="32">
        <f>+G173+G175+G178</f>
        <v>58750</v>
      </c>
      <c r="H172" s="32">
        <f t="shared" ref="H172:O172" si="87">+H173+H175+H178</f>
        <v>957000</v>
      </c>
      <c r="I172" s="32">
        <f t="shared" si="87"/>
        <v>1470350</v>
      </c>
      <c r="J172" s="32">
        <f t="shared" si="87"/>
        <v>113900</v>
      </c>
      <c r="K172" s="32">
        <f t="shared" si="87"/>
        <v>0</v>
      </c>
      <c r="L172" s="32">
        <f t="shared" si="87"/>
        <v>0</v>
      </c>
      <c r="M172" s="32">
        <f t="shared" si="87"/>
        <v>57500</v>
      </c>
      <c r="N172" s="32">
        <f t="shared" si="87"/>
        <v>2657500</v>
      </c>
      <c r="O172" s="32">
        <f t="shared" si="87"/>
        <v>1.1821333775517555</v>
      </c>
    </row>
    <row r="173" spans="1:15" ht="12.75">
      <c r="A173" s="290">
        <v>2</v>
      </c>
      <c r="B173" s="291">
        <v>3</v>
      </c>
      <c r="C173" s="291">
        <v>1</v>
      </c>
      <c r="D173" s="291">
        <v>1</v>
      </c>
      <c r="E173" s="291"/>
      <c r="F173" s="299" t="s">
        <v>507</v>
      </c>
      <c r="G173" s="30">
        <f>+G174</f>
        <v>58750</v>
      </c>
      <c r="H173" s="30">
        <f t="shared" ref="H173:O173" si="88">+H174</f>
        <v>957000</v>
      </c>
      <c r="I173" s="30">
        <f t="shared" si="88"/>
        <v>1470350</v>
      </c>
      <c r="J173" s="30">
        <f t="shared" si="88"/>
        <v>113900</v>
      </c>
      <c r="K173" s="30">
        <f t="shared" si="88"/>
        <v>0</v>
      </c>
      <c r="L173" s="30">
        <f t="shared" si="88"/>
        <v>0</v>
      </c>
      <c r="M173" s="30">
        <f t="shared" si="88"/>
        <v>57500</v>
      </c>
      <c r="N173" s="30">
        <f t="shared" si="88"/>
        <v>2657500</v>
      </c>
      <c r="O173" s="53">
        <f t="shared" si="88"/>
        <v>1.1821333775517555</v>
      </c>
    </row>
    <row r="174" spans="1:15" ht="12.75">
      <c r="A174" s="300">
        <v>2</v>
      </c>
      <c r="B174" s="294">
        <v>3</v>
      </c>
      <c r="C174" s="294">
        <v>1</v>
      </c>
      <c r="D174" s="294">
        <v>1</v>
      </c>
      <c r="E174" s="294" t="s">
        <v>572</v>
      </c>
      <c r="F174" s="295" t="s">
        <v>507</v>
      </c>
      <c r="G174" s="27">
        <v>58750</v>
      </c>
      <c r="H174" s="27">
        <v>957000</v>
      </c>
      <c r="I174" s="27">
        <v>1470350</v>
      </c>
      <c r="J174" s="27">
        <v>113900</v>
      </c>
      <c r="K174" s="27"/>
      <c r="L174" s="27"/>
      <c r="M174" s="27">
        <v>57500</v>
      </c>
      <c r="N174" s="312">
        <f t="shared" ref="N174" si="89">SUBTOTAL(9,G174:M174)</f>
        <v>2657500</v>
      </c>
      <c r="O174" s="313">
        <f t="shared" si="85"/>
        <v>1.1821333775517555</v>
      </c>
    </row>
    <row r="175" spans="1:15" ht="12.75">
      <c r="A175" s="290">
        <v>2</v>
      </c>
      <c r="B175" s="291">
        <v>3</v>
      </c>
      <c r="C175" s="291">
        <v>1</v>
      </c>
      <c r="D175" s="291">
        <v>3</v>
      </c>
      <c r="E175" s="291"/>
      <c r="F175" s="299" t="s">
        <v>704</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c r="A176" s="300">
        <v>2</v>
      </c>
      <c r="B176" s="294">
        <v>3</v>
      </c>
      <c r="C176" s="294">
        <v>1</v>
      </c>
      <c r="D176" s="294">
        <v>3</v>
      </c>
      <c r="E176" s="294" t="s">
        <v>574</v>
      </c>
      <c r="F176" s="295" t="s">
        <v>705</v>
      </c>
      <c r="G176" s="27"/>
      <c r="H176" s="27"/>
      <c r="I176" s="27"/>
      <c r="J176" s="27"/>
      <c r="K176" s="27"/>
      <c r="L176" s="27"/>
      <c r="M176" s="27"/>
      <c r="N176" s="311">
        <f t="shared" ref="N176:N179" si="91">SUBTOTAL(9,G176:M176)</f>
        <v>0</v>
      </c>
      <c r="O176" s="314">
        <f t="shared" ref="O176:O179" si="92">IFERROR(N176/$N$18*100,"0.00")</f>
        <v>0</v>
      </c>
    </row>
    <row r="177" spans="1:15" ht="12.75">
      <c r="A177" s="300">
        <v>2</v>
      </c>
      <c r="B177" s="294">
        <v>3</v>
      </c>
      <c r="C177" s="294">
        <v>1</v>
      </c>
      <c r="D177" s="294">
        <v>3</v>
      </c>
      <c r="E177" s="294" t="s">
        <v>581</v>
      </c>
      <c r="F177" s="295" t="s">
        <v>706</v>
      </c>
      <c r="G177" s="27"/>
      <c r="H177" s="27"/>
      <c r="I177" s="27"/>
      <c r="J177" s="27"/>
      <c r="K177" s="27"/>
      <c r="L177" s="27"/>
      <c r="M177" s="27"/>
      <c r="N177" s="311">
        <f t="shared" si="91"/>
        <v>0</v>
      </c>
      <c r="O177" s="314">
        <f t="shared" si="92"/>
        <v>0</v>
      </c>
    </row>
    <row r="178" spans="1:15" ht="12.75">
      <c r="A178" s="290">
        <v>2</v>
      </c>
      <c r="B178" s="291">
        <v>3</v>
      </c>
      <c r="C178" s="291">
        <v>1</v>
      </c>
      <c r="D178" s="291">
        <v>4</v>
      </c>
      <c r="E178" s="291"/>
      <c r="F178" s="299" t="s">
        <v>707</v>
      </c>
      <c r="G178" s="29">
        <f>+G179</f>
        <v>0</v>
      </c>
      <c r="H178" s="29">
        <f t="shared" ref="H178:O178" si="93">+H179</f>
        <v>0</v>
      </c>
      <c r="I178" s="29">
        <f t="shared" si="93"/>
        <v>0</v>
      </c>
      <c r="J178" s="29">
        <f t="shared" si="93"/>
        <v>0</v>
      </c>
      <c r="K178" s="29">
        <f t="shared" si="93"/>
        <v>0</v>
      </c>
      <c r="L178" s="29">
        <f t="shared" si="93"/>
        <v>0</v>
      </c>
      <c r="M178" s="29">
        <f t="shared" si="93"/>
        <v>0</v>
      </c>
      <c r="N178" s="29">
        <f t="shared" si="93"/>
        <v>0</v>
      </c>
      <c r="O178" s="53">
        <f t="shared" si="93"/>
        <v>0</v>
      </c>
    </row>
    <row r="179" spans="1:15" ht="12.75">
      <c r="A179" s="300">
        <v>2</v>
      </c>
      <c r="B179" s="294">
        <v>3</v>
      </c>
      <c r="C179" s="294">
        <v>1</v>
      </c>
      <c r="D179" s="294">
        <v>4</v>
      </c>
      <c r="E179" s="294" t="s">
        <v>572</v>
      </c>
      <c r="F179" s="295" t="s">
        <v>707</v>
      </c>
      <c r="G179" s="27"/>
      <c r="H179" s="27"/>
      <c r="I179" s="27"/>
      <c r="J179" s="27"/>
      <c r="K179" s="27"/>
      <c r="L179" s="27"/>
      <c r="M179" s="27"/>
      <c r="N179" s="311">
        <f t="shared" si="91"/>
        <v>0</v>
      </c>
      <c r="O179" s="314">
        <f t="shared" si="92"/>
        <v>0</v>
      </c>
    </row>
    <row r="180" spans="1:15" ht="12.75">
      <c r="A180" s="287">
        <v>2</v>
      </c>
      <c r="B180" s="288">
        <v>3</v>
      </c>
      <c r="C180" s="288">
        <v>2</v>
      </c>
      <c r="D180" s="288"/>
      <c r="E180" s="288"/>
      <c r="F180" s="289" t="s">
        <v>708</v>
      </c>
      <c r="G180" s="32">
        <f>+G181+G183+G185+G187</f>
        <v>0</v>
      </c>
      <c r="H180" s="32">
        <f t="shared" ref="H180:O180" si="94">+H181+H183+H185+H187</f>
        <v>0</v>
      </c>
      <c r="I180" s="32">
        <f t="shared" si="94"/>
        <v>67732</v>
      </c>
      <c r="J180" s="32">
        <f t="shared" si="94"/>
        <v>0</v>
      </c>
      <c r="K180" s="32">
        <f t="shared" si="94"/>
        <v>0</v>
      </c>
      <c r="L180" s="32">
        <f t="shared" si="94"/>
        <v>0</v>
      </c>
      <c r="M180" s="32">
        <f t="shared" si="94"/>
        <v>0</v>
      </c>
      <c r="N180" s="32">
        <f t="shared" si="94"/>
        <v>67732</v>
      </c>
      <c r="O180" s="32">
        <f t="shared" si="94"/>
        <v>3.0129165730323808E-2</v>
      </c>
    </row>
    <row r="181" spans="1:15" ht="12.75">
      <c r="A181" s="290">
        <v>2</v>
      </c>
      <c r="B181" s="291">
        <v>3</v>
      </c>
      <c r="C181" s="291">
        <v>2</v>
      </c>
      <c r="D181" s="291">
        <v>1</v>
      </c>
      <c r="E181" s="291"/>
      <c r="F181" s="299" t="s">
        <v>709</v>
      </c>
      <c r="G181" s="29">
        <f>+G182</f>
        <v>0</v>
      </c>
      <c r="H181" s="29">
        <f t="shared" ref="H181:O181" si="95">H182</f>
        <v>0</v>
      </c>
      <c r="I181" s="29">
        <f t="shared" si="95"/>
        <v>67732</v>
      </c>
      <c r="J181" s="29">
        <f t="shared" si="95"/>
        <v>0</v>
      </c>
      <c r="K181" s="29">
        <f t="shared" si="95"/>
        <v>0</v>
      </c>
      <c r="L181" s="29">
        <f t="shared" si="95"/>
        <v>0</v>
      </c>
      <c r="M181" s="29">
        <f t="shared" si="95"/>
        <v>0</v>
      </c>
      <c r="N181" s="29">
        <f t="shared" si="95"/>
        <v>67732</v>
      </c>
      <c r="O181" s="53">
        <f t="shared" si="95"/>
        <v>3.0129165730323808E-2</v>
      </c>
    </row>
    <row r="182" spans="1:15" ht="12.75">
      <c r="A182" s="300">
        <v>2</v>
      </c>
      <c r="B182" s="294">
        <v>3</v>
      </c>
      <c r="C182" s="294">
        <v>2</v>
      </c>
      <c r="D182" s="294">
        <v>1</v>
      </c>
      <c r="E182" s="294" t="s">
        <v>572</v>
      </c>
      <c r="F182" s="295" t="s">
        <v>709</v>
      </c>
      <c r="G182" s="27"/>
      <c r="H182" s="27"/>
      <c r="I182" s="27">
        <v>67732</v>
      </c>
      <c r="J182" s="27"/>
      <c r="K182" s="27"/>
      <c r="L182" s="27"/>
      <c r="M182" s="27"/>
      <c r="N182" s="311">
        <f>SUBTOTAL(9,G182:M182)</f>
        <v>67732</v>
      </c>
      <c r="O182" s="314">
        <f>IFERROR(N182/$N$18*100,"0.00")</f>
        <v>3.0129165730323808E-2</v>
      </c>
    </row>
    <row r="183" spans="1:15" ht="12.75">
      <c r="A183" s="290">
        <v>2</v>
      </c>
      <c r="B183" s="291">
        <v>3</v>
      </c>
      <c r="C183" s="291">
        <v>2</v>
      </c>
      <c r="D183" s="291">
        <v>2</v>
      </c>
      <c r="E183" s="291"/>
      <c r="F183" s="299" t="s">
        <v>710</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c r="A184" s="300">
        <v>2</v>
      </c>
      <c r="B184" s="294">
        <v>3</v>
      </c>
      <c r="C184" s="294">
        <v>2</v>
      </c>
      <c r="D184" s="294">
        <v>2</v>
      </c>
      <c r="E184" s="294" t="s">
        <v>572</v>
      </c>
      <c r="F184" s="295" t="s">
        <v>710</v>
      </c>
      <c r="G184" s="27"/>
      <c r="H184" s="27"/>
      <c r="I184" s="27"/>
      <c r="J184" s="27"/>
      <c r="K184" s="27"/>
      <c r="L184" s="27"/>
      <c r="M184" s="27"/>
      <c r="N184" s="311">
        <f>SUBTOTAL(9,G184:M184)</f>
        <v>0</v>
      </c>
      <c r="O184" s="313">
        <f>IFERROR(N184/$N$18*100,"0.00")</f>
        <v>0</v>
      </c>
    </row>
    <row r="185" spans="1:15" ht="12.75">
      <c r="A185" s="290">
        <v>2</v>
      </c>
      <c r="B185" s="291">
        <v>3</v>
      </c>
      <c r="C185" s="291">
        <v>2</v>
      </c>
      <c r="D185" s="291">
        <v>3</v>
      </c>
      <c r="E185" s="291"/>
      <c r="F185" s="299" t="s">
        <v>711</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c r="A186" s="300">
        <v>2</v>
      </c>
      <c r="B186" s="294">
        <v>3</v>
      </c>
      <c r="C186" s="294">
        <v>2</v>
      </c>
      <c r="D186" s="294">
        <v>3</v>
      </c>
      <c r="E186" s="294" t="s">
        <v>572</v>
      </c>
      <c r="F186" s="295" t="s">
        <v>711</v>
      </c>
      <c r="G186" s="27"/>
      <c r="H186" s="27"/>
      <c r="I186" s="27"/>
      <c r="J186" s="27"/>
      <c r="K186" s="27"/>
      <c r="L186" s="27"/>
      <c r="M186" s="27"/>
      <c r="N186" s="311">
        <f>SUBTOTAL(9,G186:M186)</f>
        <v>0</v>
      </c>
      <c r="O186" s="314">
        <f>IFERROR(N186/$N$18*100,"0.00")</f>
        <v>0</v>
      </c>
    </row>
    <row r="187" spans="1:15" ht="12.75">
      <c r="A187" s="290">
        <v>2</v>
      </c>
      <c r="B187" s="291">
        <v>3</v>
      </c>
      <c r="C187" s="291">
        <v>2</v>
      </c>
      <c r="D187" s="291">
        <v>4</v>
      </c>
      <c r="E187" s="291"/>
      <c r="F187" s="299" t="s">
        <v>712</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c r="A188" s="300">
        <v>2</v>
      </c>
      <c r="B188" s="294">
        <v>3</v>
      </c>
      <c r="C188" s="294">
        <v>2</v>
      </c>
      <c r="D188" s="294">
        <v>4</v>
      </c>
      <c r="E188" s="294" t="s">
        <v>572</v>
      </c>
      <c r="F188" s="295" t="s">
        <v>712</v>
      </c>
      <c r="G188" s="27"/>
      <c r="H188" s="27"/>
      <c r="I188" s="27"/>
      <c r="J188" s="27"/>
      <c r="K188" s="27"/>
      <c r="L188" s="27"/>
      <c r="M188" s="27"/>
      <c r="N188" s="311">
        <f>SUBTOTAL(9,G188:M188)</f>
        <v>0</v>
      </c>
      <c r="O188" s="313">
        <f>IFERROR(N188/$N$18*100,"0.00")</f>
        <v>0</v>
      </c>
    </row>
    <row r="189" spans="1:15" ht="12.75">
      <c r="A189" s="287">
        <v>2</v>
      </c>
      <c r="B189" s="288">
        <v>3</v>
      </c>
      <c r="C189" s="288">
        <v>3</v>
      </c>
      <c r="D189" s="288"/>
      <c r="E189" s="288"/>
      <c r="F189" s="289" t="s">
        <v>713</v>
      </c>
      <c r="G189" s="32">
        <f>+G190+G192+G194+G196</f>
        <v>0</v>
      </c>
      <c r="H189" s="32">
        <f t="shared" ref="H189:O189" si="100">+H190+H192+H194+H196</f>
        <v>0</v>
      </c>
      <c r="I189" s="32">
        <f t="shared" si="100"/>
        <v>0</v>
      </c>
      <c r="J189" s="32">
        <f t="shared" si="100"/>
        <v>0</v>
      </c>
      <c r="K189" s="32">
        <f t="shared" si="100"/>
        <v>0</v>
      </c>
      <c r="L189" s="32">
        <f t="shared" si="100"/>
        <v>0</v>
      </c>
      <c r="M189" s="32">
        <f t="shared" si="100"/>
        <v>0</v>
      </c>
      <c r="N189" s="32">
        <f>+N190+N192+N194+N196</f>
        <v>0</v>
      </c>
      <c r="O189" s="32">
        <f t="shared" si="100"/>
        <v>5.8434554768583666</v>
      </c>
    </row>
    <row r="190" spans="1:15" ht="12.75">
      <c r="A190" s="290">
        <v>2</v>
      </c>
      <c r="B190" s="291">
        <v>3</v>
      </c>
      <c r="C190" s="291">
        <v>3</v>
      </c>
      <c r="D190" s="291">
        <v>1</v>
      </c>
      <c r="E190" s="291"/>
      <c r="F190" s="299" t="s">
        <v>714</v>
      </c>
      <c r="G190" s="30">
        <f>G191</f>
        <v>0</v>
      </c>
      <c r="H190" s="29">
        <f t="shared" ref="H190:O190" si="101">H191</f>
        <v>0</v>
      </c>
      <c r="I190" s="29">
        <f t="shared" si="101"/>
        <v>0</v>
      </c>
      <c r="J190" s="29">
        <f t="shared" si="101"/>
        <v>0</v>
      </c>
      <c r="K190" s="29">
        <f t="shared" si="101"/>
        <v>0</v>
      </c>
      <c r="L190" s="29">
        <f t="shared" si="101"/>
        <v>0</v>
      </c>
      <c r="M190" s="29">
        <f t="shared" si="101"/>
        <v>0</v>
      </c>
      <c r="N190" s="29">
        <f t="shared" si="101"/>
        <v>0</v>
      </c>
      <c r="O190" s="53">
        <f t="shared" si="101"/>
        <v>0</v>
      </c>
    </row>
    <row r="191" spans="1:15" ht="12.75">
      <c r="A191" s="300">
        <v>2</v>
      </c>
      <c r="B191" s="294">
        <v>3</v>
      </c>
      <c r="C191" s="294">
        <v>3</v>
      </c>
      <c r="D191" s="294">
        <v>1</v>
      </c>
      <c r="E191" s="294" t="s">
        <v>572</v>
      </c>
      <c r="F191" s="295" t="s">
        <v>714</v>
      </c>
      <c r="G191" s="27"/>
      <c r="H191" s="27"/>
      <c r="I191" s="27"/>
      <c r="J191" s="27"/>
      <c r="K191" s="27"/>
      <c r="L191" s="27"/>
      <c r="M191" s="27"/>
      <c r="N191" s="311">
        <f>SUBTOTAL(9,G191:M191)</f>
        <v>0</v>
      </c>
      <c r="O191" s="314">
        <f>IFERROR(N191/$N$18*100,"0.00")</f>
        <v>0</v>
      </c>
    </row>
    <row r="192" spans="1:15" ht="12.75">
      <c r="A192" s="290">
        <v>2</v>
      </c>
      <c r="B192" s="291">
        <v>3</v>
      </c>
      <c r="C192" s="291">
        <v>3</v>
      </c>
      <c r="D192" s="291">
        <v>2</v>
      </c>
      <c r="E192" s="291"/>
      <c r="F192" s="299" t="s">
        <v>715</v>
      </c>
      <c r="G192" s="29">
        <f>+G193</f>
        <v>0</v>
      </c>
      <c r="H192" s="29">
        <f t="shared" ref="H192:N192" si="102">+H193</f>
        <v>0</v>
      </c>
      <c r="I192" s="29">
        <f t="shared" si="102"/>
        <v>0</v>
      </c>
      <c r="J192" s="29">
        <f t="shared" si="102"/>
        <v>0</v>
      </c>
      <c r="K192" s="29">
        <f t="shared" si="102"/>
        <v>0</v>
      </c>
      <c r="L192" s="29">
        <f t="shared" si="102"/>
        <v>0</v>
      </c>
      <c r="M192" s="29">
        <f t="shared" si="102"/>
        <v>0</v>
      </c>
      <c r="N192" s="29">
        <f t="shared" si="102"/>
        <v>0</v>
      </c>
      <c r="O192" s="53">
        <f>SUM(O193:O195)</f>
        <v>0</v>
      </c>
    </row>
    <row r="193" spans="1:15" ht="12.75">
      <c r="A193" s="300">
        <v>2</v>
      </c>
      <c r="B193" s="294">
        <v>3</v>
      </c>
      <c r="C193" s="294">
        <v>3</v>
      </c>
      <c r="D193" s="294">
        <v>2</v>
      </c>
      <c r="E193" s="294" t="s">
        <v>572</v>
      </c>
      <c r="F193" s="295" t="s">
        <v>715</v>
      </c>
      <c r="G193" s="27"/>
      <c r="H193" s="27"/>
      <c r="I193" s="27"/>
      <c r="J193" s="27"/>
      <c r="K193" s="27"/>
      <c r="L193" s="27"/>
      <c r="M193" s="27"/>
      <c r="N193" s="311">
        <f>SUBTOTAL(9,G193:M193)</f>
        <v>0</v>
      </c>
      <c r="O193" s="314">
        <f>IFERROR(N193/$N$18*100,"0.00")</f>
        <v>0</v>
      </c>
    </row>
    <row r="194" spans="1:15" ht="12.75">
      <c r="A194" s="290">
        <v>2</v>
      </c>
      <c r="B194" s="291">
        <v>3</v>
      </c>
      <c r="C194" s="291">
        <v>3</v>
      </c>
      <c r="D194" s="291">
        <v>3</v>
      </c>
      <c r="E194" s="291"/>
      <c r="F194" s="299" t="s">
        <v>716</v>
      </c>
      <c r="G194" s="29">
        <f>+G195</f>
        <v>0</v>
      </c>
      <c r="H194" s="29">
        <f t="shared" ref="H194:O194" si="103">+H195</f>
        <v>0</v>
      </c>
      <c r="I194" s="29">
        <f t="shared" si="103"/>
        <v>0</v>
      </c>
      <c r="J194" s="29">
        <f t="shared" si="103"/>
        <v>0</v>
      </c>
      <c r="K194" s="29">
        <f t="shared" si="103"/>
        <v>0</v>
      </c>
      <c r="L194" s="29">
        <f t="shared" si="103"/>
        <v>0</v>
      </c>
      <c r="M194" s="29">
        <f t="shared" si="103"/>
        <v>0</v>
      </c>
      <c r="N194" s="29">
        <f t="shared" si="103"/>
        <v>0</v>
      </c>
      <c r="O194" s="53">
        <f t="shared" si="103"/>
        <v>0</v>
      </c>
    </row>
    <row r="195" spans="1:15" ht="12.75">
      <c r="A195" s="300">
        <v>2</v>
      </c>
      <c r="B195" s="294">
        <v>3</v>
      </c>
      <c r="C195" s="294">
        <v>3</v>
      </c>
      <c r="D195" s="294">
        <v>3</v>
      </c>
      <c r="E195" s="294" t="s">
        <v>572</v>
      </c>
      <c r="F195" s="295" t="s">
        <v>716</v>
      </c>
      <c r="G195" s="27"/>
      <c r="H195" s="27"/>
      <c r="I195" s="27"/>
      <c r="J195" s="27"/>
      <c r="K195" s="27"/>
      <c r="L195" s="27"/>
      <c r="M195" s="27"/>
      <c r="N195" s="311">
        <f>SUBTOTAL(9,G195:M195)</f>
        <v>0</v>
      </c>
      <c r="O195" s="314">
        <f>IFERROR(N195/$N$18*100,"0.00")</f>
        <v>0</v>
      </c>
    </row>
    <row r="196" spans="1:15" ht="12.75">
      <c r="A196" s="290">
        <v>2</v>
      </c>
      <c r="B196" s="291">
        <v>3</v>
      </c>
      <c r="C196" s="291">
        <v>3</v>
      </c>
      <c r="D196" s="291">
        <v>4</v>
      </c>
      <c r="E196" s="291"/>
      <c r="F196" s="299" t="s">
        <v>717</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5.8434554768583666</v>
      </c>
    </row>
    <row r="197" spans="1:15" ht="12.75">
      <c r="A197" s="300">
        <v>2</v>
      </c>
      <c r="B197" s="294">
        <v>3</v>
      </c>
      <c r="C197" s="294">
        <v>3</v>
      </c>
      <c r="D197" s="294">
        <v>4</v>
      </c>
      <c r="E197" s="294" t="s">
        <v>572</v>
      </c>
      <c r="F197" s="295" t="s">
        <v>717</v>
      </c>
      <c r="G197" s="27"/>
      <c r="H197" s="27"/>
      <c r="I197" s="27"/>
      <c r="J197" s="27"/>
      <c r="K197" s="27"/>
      <c r="L197" s="27"/>
      <c r="M197" s="27"/>
      <c r="N197" s="311">
        <f>SUBTOTAL(9,G197:M197)</f>
        <v>0</v>
      </c>
      <c r="O197" s="314">
        <f>IFERROR(N197/$N$18*100,"0.00")</f>
        <v>0</v>
      </c>
    </row>
    <row r="198" spans="1:15" ht="12.75">
      <c r="A198" s="287">
        <v>2</v>
      </c>
      <c r="B198" s="288">
        <v>3</v>
      </c>
      <c r="C198" s="288">
        <v>4</v>
      </c>
      <c r="D198" s="288"/>
      <c r="E198" s="288"/>
      <c r="F198" s="289" t="s">
        <v>718</v>
      </c>
      <c r="G198" s="32">
        <f>+G199</f>
        <v>78801.7</v>
      </c>
      <c r="H198" s="32">
        <f t="shared" ref="H198:O199" si="105">+H199</f>
        <v>2050000</v>
      </c>
      <c r="I198" s="32">
        <f t="shared" si="105"/>
        <v>1875000</v>
      </c>
      <c r="J198" s="32">
        <f t="shared" si="105"/>
        <v>226300</v>
      </c>
      <c r="K198" s="32">
        <f t="shared" si="105"/>
        <v>148700</v>
      </c>
      <c r="L198" s="32">
        <f t="shared" si="105"/>
        <v>0</v>
      </c>
      <c r="M198" s="32">
        <f t="shared" si="105"/>
        <v>0</v>
      </c>
      <c r="N198" s="32">
        <f t="shared" si="105"/>
        <v>4378801.7</v>
      </c>
      <c r="O198" s="52">
        <f t="shared" si="105"/>
        <v>1.9478184922861221</v>
      </c>
    </row>
    <row r="199" spans="1:15" ht="12.75">
      <c r="A199" s="290">
        <v>2</v>
      </c>
      <c r="B199" s="291">
        <v>3</v>
      </c>
      <c r="C199" s="291">
        <v>4</v>
      </c>
      <c r="D199" s="291">
        <v>1</v>
      </c>
      <c r="E199" s="291"/>
      <c r="F199" s="299" t="s">
        <v>719</v>
      </c>
      <c r="G199" s="29">
        <f>+G200</f>
        <v>78801.7</v>
      </c>
      <c r="H199" s="29">
        <f t="shared" si="105"/>
        <v>2050000</v>
      </c>
      <c r="I199" s="29">
        <f t="shared" si="105"/>
        <v>1875000</v>
      </c>
      <c r="J199" s="29">
        <f t="shared" si="105"/>
        <v>226300</v>
      </c>
      <c r="K199" s="29">
        <f t="shared" si="105"/>
        <v>148700</v>
      </c>
      <c r="L199" s="29">
        <f t="shared" si="105"/>
        <v>0</v>
      </c>
      <c r="M199" s="29">
        <f t="shared" si="105"/>
        <v>0</v>
      </c>
      <c r="N199" s="29">
        <f>+N200</f>
        <v>4378801.7</v>
      </c>
      <c r="O199" s="53">
        <f t="shared" si="105"/>
        <v>1.9478184922861221</v>
      </c>
    </row>
    <row r="200" spans="1:15" ht="12.75">
      <c r="A200" s="300">
        <v>2</v>
      </c>
      <c r="B200" s="294">
        <v>3</v>
      </c>
      <c r="C200" s="294">
        <v>4</v>
      </c>
      <c r="D200" s="294">
        <v>1</v>
      </c>
      <c r="E200" s="294" t="s">
        <v>572</v>
      </c>
      <c r="F200" s="295" t="s">
        <v>719</v>
      </c>
      <c r="G200" s="27">
        <v>78801.7</v>
      </c>
      <c r="H200" s="27">
        <v>2050000</v>
      </c>
      <c r="I200" s="27">
        <v>1875000</v>
      </c>
      <c r="J200" s="27">
        <v>226300</v>
      </c>
      <c r="K200" s="27">
        <v>148700</v>
      </c>
      <c r="L200" s="27"/>
      <c r="M200" s="27"/>
      <c r="N200" s="311">
        <f>SUBTOTAL(9,G200:M200)</f>
        <v>4378801.7</v>
      </c>
      <c r="O200" s="314">
        <f>IFERROR(N200/$N$18*100,"0.00")</f>
        <v>1.9478184922861221</v>
      </c>
    </row>
    <row r="201" spans="1:15" ht="12.75">
      <c r="A201" s="287">
        <v>2</v>
      </c>
      <c r="B201" s="288">
        <v>3</v>
      </c>
      <c r="C201" s="288">
        <v>5</v>
      </c>
      <c r="D201" s="288"/>
      <c r="E201" s="288"/>
      <c r="F201" s="289" t="s">
        <v>720</v>
      </c>
      <c r="G201" s="32">
        <f>+G202+G204+G206+G208</f>
        <v>44800</v>
      </c>
      <c r="H201" s="32">
        <f t="shared" ref="H201:O201" si="106">+H202+H204+H206+H208</f>
        <v>63500</v>
      </c>
      <c r="I201" s="32">
        <f t="shared" si="106"/>
        <v>241308</v>
      </c>
      <c r="J201" s="32">
        <f t="shared" si="106"/>
        <v>62450</v>
      </c>
      <c r="K201" s="32">
        <f t="shared" si="106"/>
        <v>18700</v>
      </c>
      <c r="L201" s="32">
        <f t="shared" si="106"/>
        <v>0</v>
      </c>
      <c r="M201" s="32">
        <f t="shared" si="106"/>
        <v>43700</v>
      </c>
      <c r="N201" s="32">
        <f t="shared" si="106"/>
        <v>474458</v>
      </c>
      <c r="O201" s="32">
        <f t="shared" si="106"/>
        <v>0.2110527330372346</v>
      </c>
    </row>
    <row r="202" spans="1:15" ht="12.75">
      <c r="A202" s="290">
        <v>2</v>
      </c>
      <c r="B202" s="291">
        <v>3</v>
      </c>
      <c r="C202" s="291">
        <v>5</v>
      </c>
      <c r="D202" s="291">
        <v>2</v>
      </c>
      <c r="E202" s="291"/>
      <c r="F202" s="299" t="s">
        <v>721</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c r="A203" s="300">
        <v>2</v>
      </c>
      <c r="B203" s="294">
        <v>3</v>
      </c>
      <c r="C203" s="294">
        <v>5</v>
      </c>
      <c r="D203" s="294">
        <v>2</v>
      </c>
      <c r="E203" s="294" t="s">
        <v>572</v>
      </c>
      <c r="F203" s="295" t="s">
        <v>721</v>
      </c>
      <c r="G203" s="27"/>
      <c r="H203" s="27"/>
      <c r="I203" s="27"/>
      <c r="J203" s="27"/>
      <c r="K203" s="27"/>
      <c r="L203" s="27"/>
      <c r="M203" s="27"/>
      <c r="N203" s="311">
        <f t="shared" ref="N203:N207" si="108">SUBTOTAL(9,G203:M203)</f>
        <v>0</v>
      </c>
      <c r="O203" s="314">
        <f t="shared" ref="O203:O207" si="109">IFERROR(N203/$N$18*100,"0.00")</f>
        <v>0</v>
      </c>
    </row>
    <row r="204" spans="1:15" ht="12.75">
      <c r="A204" s="290">
        <v>2</v>
      </c>
      <c r="B204" s="291">
        <v>3</v>
      </c>
      <c r="C204" s="291">
        <v>5</v>
      </c>
      <c r="D204" s="291">
        <v>3</v>
      </c>
      <c r="E204" s="291"/>
      <c r="F204" s="299" t="s">
        <v>722</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c r="A205" s="300">
        <v>2</v>
      </c>
      <c r="B205" s="294">
        <v>3</v>
      </c>
      <c r="C205" s="294">
        <v>5</v>
      </c>
      <c r="D205" s="294">
        <v>3</v>
      </c>
      <c r="E205" s="294" t="s">
        <v>572</v>
      </c>
      <c r="F205" s="295" t="s">
        <v>722</v>
      </c>
      <c r="G205" s="27"/>
      <c r="H205" s="27"/>
      <c r="I205" s="27"/>
      <c r="J205" s="27"/>
      <c r="K205" s="27"/>
      <c r="L205" s="27"/>
      <c r="M205" s="27"/>
      <c r="N205" s="311">
        <f t="shared" si="108"/>
        <v>0</v>
      </c>
      <c r="O205" s="314">
        <f t="shared" si="109"/>
        <v>0</v>
      </c>
    </row>
    <row r="206" spans="1:15" ht="12.75">
      <c r="A206" s="290">
        <v>2</v>
      </c>
      <c r="B206" s="291">
        <v>3</v>
      </c>
      <c r="C206" s="291">
        <v>5</v>
      </c>
      <c r="D206" s="291">
        <v>4</v>
      </c>
      <c r="E206" s="291"/>
      <c r="F206" s="299" t="s">
        <v>723</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c r="A207" s="300">
        <v>2</v>
      </c>
      <c r="B207" s="294">
        <v>3</v>
      </c>
      <c r="C207" s="294">
        <v>5</v>
      </c>
      <c r="D207" s="294">
        <v>4</v>
      </c>
      <c r="E207" s="294" t="s">
        <v>572</v>
      </c>
      <c r="F207" s="295" t="s">
        <v>723</v>
      </c>
      <c r="G207" s="27"/>
      <c r="H207" s="27"/>
      <c r="I207" s="27"/>
      <c r="J207" s="27"/>
      <c r="K207" s="27"/>
      <c r="L207" s="27"/>
      <c r="M207" s="27"/>
      <c r="N207" s="311">
        <f t="shared" si="108"/>
        <v>0</v>
      </c>
      <c r="O207" s="314">
        <f t="shared" si="109"/>
        <v>0</v>
      </c>
    </row>
    <row r="208" spans="1:15" ht="12.75">
      <c r="A208" s="290">
        <v>2</v>
      </c>
      <c r="B208" s="291">
        <v>3</v>
      </c>
      <c r="C208" s="291">
        <v>5</v>
      </c>
      <c r="D208" s="291">
        <v>5</v>
      </c>
      <c r="E208" s="291"/>
      <c r="F208" s="299" t="s">
        <v>724</v>
      </c>
      <c r="G208" s="29">
        <f>+G209</f>
        <v>44800</v>
      </c>
      <c r="H208" s="29">
        <f t="shared" ref="H208:O208" si="112">+H209</f>
        <v>63500</v>
      </c>
      <c r="I208" s="29">
        <f t="shared" si="112"/>
        <v>241308</v>
      </c>
      <c r="J208" s="29">
        <f t="shared" si="112"/>
        <v>62450</v>
      </c>
      <c r="K208" s="29">
        <f t="shared" si="112"/>
        <v>18700</v>
      </c>
      <c r="L208" s="29">
        <f t="shared" si="112"/>
        <v>0</v>
      </c>
      <c r="M208" s="29">
        <f t="shared" si="112"/>
        <v>43700</v>
      </c>
      <c r="N208" s="29">
        <f>+N209</f>
        <v>474458</v>
      </c>
      <c r="O208" s="53">
        <f t="shared" si="112"/>
        <v>0.2110527330372346</v>
      </c>
    </row>
    <row r="209" spans="1:15" ht="12.75">
      <c r="A209" s="300">
        <v>2</v>
      </c>
      <c r="B209" s="294">
        <v>3</v>
      </c>
      <c r="C209" s="294">
        <v>5</v>
      </c>
      <c r="D209" s="294">
        <v>5</v>
      </c>
      <c r="E209" s="294" t="s">
        <v>572</v>
      </c>
      <c r="F209" s="295" t="s">
        <v>725</v>
      </c>
      <c r="G209" s="27">
        <v>44800</v>
      </c>
      <c r="H209" s="27">
        <v>63500</v>
      </c>
      <c r="I209" s="27">
        <v>241308</v>
      </c>
      <c r="J209" s="27">
        <v>62450</v>
      </c>
      <c r="K209" s="27">
        <v>18700</v>
      </c>
      <c r="L209" s="27"/>
      <c r="M209" s="27">
        <v>43700</v>
      </c>
      <c r="N209" s="311">
        <f>SUBTOTAL(9,G209:M209)</f>
        <v>474458</v>
      </c>
      <c r="O209" s="314">
        <f>IFERROR(N209/$N$18*100,"0.00")</f>
        <v>0.2110527330372346</v>
      </c>
    </row>
    <row r="210" spans="1:15" ht="12.75">
      <c r="A210" s="287">
        <v>2</v>
      </c>
      <c r="B210" s="288">
        <v>3</v>
      </c>
      <c r="C210" s="288">
        <v>6</v>
      </c>
      <c r="D210" s="288"/>
      <c r="E210" s="288"/>
      <c r="F210" s="289" t="s">
        <v>726</v>
      </c>
      <c r="G210" s="32">
        <f>+G211+G215+G219+G223</f>
        <v>0</v>
      </c>
      <c r="H210" s="32">
        <f t="shared" ref="H210:O210" si="113">+H211+H215+H219+H223</f>
        <v>0</v>
      </c>
      <c r="I210" s="32">
        <f t="shared" si="113"/>
        <v>0</v>
      </c>
      <c r="J210" s="32">
        <f t="shared" si="113"/>
        <v>0</v>
      </c>
      <c r="K210" s="32">
        <f t="shared" si="113"/>
        <v>0</v>
      </c>
      <c r="L210" s="32">
        <f t="shared" si="113"/>
        <v>0</v>
      </c>
      <c r="M210" s="32">
        <f t="shared" si="113"/>
        <v>0</v>
      </c>
      <c r="N210" s="32">
        <f t="shared" si="113"/>
        <v>0</v>
      </c>
      <c r="O210" s="32">
        <f t="shared" si="113"/>
        <v>0</v>
      </c>
    </row>
    <row r="211" spans="1:15" ht="12.75">
      <c r="A211" s="290">
        <v>2</v>
      </c>
      <c r="B211" s="291">
        <v>3</v>
      </c>
      <c r="C211" s="291">
        <v>6</v>
      </c>
      <c r="D211" s="291">
        <v>1</v>
      </c>
      <c r="E211" s="291"/>
      <c r="F211" s="299" t="s">
        <v>727</v>
      </c>
      <c r="G211" s="29">
        <f>+G212+G213+G214</f>
        <v>0</v>
      </c>
      <c r="H211" s="29">
        <f t="shared" ref="H211:O211" si="114">+H212+H213+H214</f>
        <v>0</v>
      </c>
      <c r="I211" s="29">
        <f t="shared" si="114"/>
        <v>0</v>
      </c>
      <c r="J211" s="29">
        <f t="shared" si="114"/>
        <v>0</v>
      </c>
      <c r="K211" s="29">
        <f t="shared" si="114"/>
        <v>0</v>
      </c>
      <c r="L211" s="29">
        <f t="shared" si="114"/>
        <v>0</v>
      </c>
      <c r="M211" s="29">
        <f t="shared" si="114"/>
        <v>0</v>
      </c>
      <c r="N211" s="29">
        <f t="shared" si="114"/>
        <v>0</v>
      </c>
      <c r="O211" s="53">
        <f t="shared" si="114"/>
        <v>0</v>
      </c>
    </row>
    <row r="212" spans="1:15" ht="12.75">
      <c r="A212" s="300">
        <v>2</v>
      </c>
      <c r="B212" s="294">
        <v>3</v>
      </c>
      <c r="C212" s="294">
        <v>6</v>
      </c>
      <c r="D212" s="294">
        <v>1</v>
      </c>
      <c r="E212" s="294" t="s">
        <v>572</v>
      </c>
      <c r="F212" s="295" t="s">
        <v>728</v>
      </c>
      <c r="G212" s="27"/>
      <c r="H212" s="27"/>
      <c r="I212" s="27"/>
      <c r="J212" s="27"/>
      <c r="K212" s="27"/>
      <c r="L212" s="27"/>
      <c r="M212" s="27"/>
      <c r="N212" s="311">
        <f>SUBTOTAL(9,G212:M212)</f>
        <v>0</v>
      </c>
      <c r="O212" s="313">
        <f>IFERROR(N212/$N$18*100,"0.00")</f>
        <v>0</v>
      </c>
    </row>
    <row r="213" spans="1:15" ht="12.75">
      <c r="A213" s="300">
        <v>2</v>
      </c>
      <c r="B213" s="294">
        <v>3</v>
      </c>
      <c r="C213" s="294">
        <v>6</v>
      </c>
      <c r="D213" s="294">
        <v>1</v>
      </c>
      <c r="E213" s="294" t="s">
        <v>574</v>
      </c>
      <c r="F213" s="295" t="s">
        <v>729</v>
      </c>
      <c r="G213" s="27"/>
      <c r="H213" s="27"/>
      <c r="I213" s="27"/>
      <c r="J213" s="27"/>
      <c r="K213" s="27"/>
      <c r="L213" s="27"/>
      <c r="M213" s="27"/>
      <c r="N213" s="311">
        <f t="shared" ref="N213:N214" si="115">SUBTOTAL(9,G213:M213)</f>
        <v>0</v>
      </c>
      <c r="O213" s="313">
        <f t="shared" ref="O213:O214" si="116">IFERROR(N213/$N$18*100,"0.00")</f>
        <v>0</v>
      </c>
    </row>
    <row r="214" spans="1:15" ht="12.75">
      <c r="A214" s="300">
        <v>2</v>
      </c>
      <c r="B214" s="294">
        <v>3</v>
      </c>
      <c r="C214" s="294">
        <v>6</v>
      </c>
      <c r="D214" s="294">
        <v>1</v>
      </c>
      <c r="E214" s="294" t="s">
        <v>596</v>
      </c>
      <c r="F214" s="295" t="s">
        <v>730</v>
      </c>
      <c r="G214" s="27"/>
      <c r="H214" s="27"/>
      <c r="I214" s="27"/>
      <c r="J214" s="27"/>
      <c r="K214" s="27"/>
      <c r="L214" s="27"/>
      <c r="M214" s="27"/>
      <c r="N214" s="311">
        <f t="shared" si="115"/>
        <v>0</v>
      </c>
      <c r="O214" s="313">
        <f t="shared" si="116"/>
        <v>0</v>
      </c>
    </row>
    <row r="215" spans="1:15" ht="12.75">
      <c r="A215" s="290">
        <v>2</v>
      </c>
      <c r="B215" s="291">
        <v>3</v>
      </c>
      <c r="C215" s="291">
        <v>6</v>
      </c>
      <c r="D215" s="291">
        <v>2</v>
      </c>
      <c r="E215" s="291"/>
      <c r="F215" s="299" t="s">
        <v>731</v>
      </c>
      <c r="G215" s="29">
        <f>+G216+G217+G218</f>
        <v>0</v>
      </c>
      <c r="H215" s="29">
        <f t="shared" ref="H215:O215" si="117">+H216+H217+H218</f>
        <v>0</v>
      </c>
      <c r="I215" s="29">
        <f t="shared" si="117"/>
        <v>0</v>
      </c>
      <c r="J215" s="29">
        <f t="shared" si="117"/>
        <v>0</v>
      </c>
      <c r="K215" s="29">
        <f t="shared" si="117"/>
        <v>0</v>
      </c>
      <c r="L215" s="29">
        <f t="shared" si="117"/>
        <v>0</v>
      </c>
      <c r="M215" s="29">
        <f t="shared" si="117"/>
        <v>0</v>
      </c>
      <c r="N215" s="29">
        <f t="shared" si="117"/>
        <v>0</v>
      </c>
      <c r="O215" s="53">
        <f t="shared" si="117"/>
        <v>0</v>
      </c>
    </row>
    <row r="216" spans="1:15" ht="12.75">
      <c r="A216" s="300">
        <v>2</v>
      </c>
      <c r="B216" s="294">
        <v>3</v>
      </c>
      <c r="C216" s="294">
        <v>6</v>
      </c>
      <c r="D216" s="294">
        <v>2</v>
      </c>
      <c r="E216" s="294" t="s">
        <v>572</v>
      </c>
      <c r="F216" s="295" t="s">
        <v>732</v>
      </c>
      <c r="G216" s="27"/>
      <c r="H216" s="27"/>
      <c r="I216" s="27"/>
      <c r="J216" s="27"/>
      <c r="K216" s="27"/>
      <c r="L216" s="27"/>
      <c r="M216" s="27"/>
      <c r="N216" s="311">
        <f>SUBTOTAL(9,G216:M216)</f>
        <v>0</v>
      </c>
      <c r="O216" s="314">
        <f>IFERROR(N216/$N$18*100,"0.00")</f>
        <v>0</v>
      </c>
    </row>
    <row r="217" spans="1:15" ht="12.75">
      <c r="A217" s="300">
        <v>2</v>
      </c>
      <c r="B217" s="294">
        <v>3</v>
      </c>
      <c r="C217" s="294">
        <v>6</v>
      </c>
      <c r="D217" s="294">
        <v>2</v>
      </c>
      <c r="E217" s="294" t="s">
        <v>574</v>
      </c>
      <c r="F217" s="295" t="s">
        <v>733</v>
      </c>
      <c r="G217" s="27"/>
      <c r="H217" s="27"/>
      <c r="I217" s="27"/>
      <c r="J217" s="27"/>
      <c r="K217" s="27"/>
      <c r="L217" s="27"/>
      <c r="M217" s="27"/>
      <c r="N217" s="311">
        <f>SUBTOTAL(9,G217:M217)</f>
        <v>0</v>
      </c>
      <c r="O217" s="314">
        <f>IFERROR(N217/$N$18*100,"0.00")</f>
        <v>0</v>
      </c>
    </row>
    <row r="218" spans="1:15" ht="12.75">
      <c r="A218" s="300">
        <v>2</v>
      </c>
      <c r="B218" s="294">
        <v>3</v>
      </c>
      <c r="C218" s="294">
        <v>6</v>
      </c>
      <c r="D218" s="294">
        <v>2</v>
      </c>
      <c r="E218" s="294" t="s">
        <v>581</v>
      </c>
      <c r="F218" s="295" t="s">
        <v>734</v>
      </c>
      <c r="G218" s="27"/>
      <c r="H218" s="27"/>
      <c r="I218" s="27"/>
      <c r="J218" s="27"/>
      <c r="K218" s="27"/>
      <c r="L218" s="27"/>
      <c r="M218" s="27"/>
      <c r="N218" s="311">
        <f>SUBTOTAL(9,G218:M218)</f>
        <v>0</v>
      </c>
      <c r="O218" s="314">
        <f>IFERROR(N218/$N$18*100,"0.00")</f>
        <v>0</v>
      </c>
    </row>
    <row r="219" spans="1:15" ht="12.75">
      <c r="A219" s="290">
        <v>2</v>
      </c>
      <c r="B219" s="291">
        <v>3</v>
      </c>
      <c r="C219" s="291">
        <v>6</v>
      </c>
      <c r="D219" s="291">
        <v>3</v>
      </c>
      <c r="E219" s="291"/>
      <c r="F219" s="299" t="s">
        <v>735</v>
      </c>
      <c r="G219" s="29">
        <f>+G220+G221+G222</f>
        <v>0</v>
      </c>
      <c r="H219" s="29">
        <f t="shared" ref="H219:O219" si="118">+H220+H221+H222</f>
        <v>0</v>
      </c>
      <c r="I219" s="29">
        <f t="shared" si="118"/>
        <v>0</v>
      </c>
      <c r="J219" s="29">
        <f t="shared" si="118"/>
        <v>0</v>
      </c>
      <c r="K219" s="29">
        <f t="shared" si="118"/>
        <v>0</v>
      </c>
      <c r="L219" s="29">
        <f t="shared" si="118"/>
        <v>0</v>
      </c>
      <c r="M219" s="29">
        <f t="shared" si="118"/>
        <v>0</v>
      </c>
      <c r="N219" s="29">
        <f t="shared" si="118"/>
        <v>0</v>
      </c>
      <c r="O219" s="53">
        <f t="shared" si="118"/>
        <v>0</v>
      </c>
    </row>
    <row r="220" spans="1:15" ht="12.75">
      <c r="A220" s="300">
        <v>2</v>
      </c>
      <c r="B220" s="294">
        <v>3</v>
      </c>
      <c r="C220" s="294">
        <v>6</v>
      </c>
      <c r="D220" s="294">
        <v>3</v>
      </c>
      <c r="E220" s="294" t="s">
        <v>596</v>
      </c>
      <c r="F220" s="305" t="s">
        <v>736</v>
      </c>
      <c r="G220" s="27"/>
      <c r="H220" s="27"/>
      <c r="I220" s="27"/>
      <c r="J220" s="27"/>
      <c r="K220" s="27"/>
      <c r="L220" s="27"/>
      <c r="M220" s="27"/>
      <c r="N220" s="311">
        <f>SUBTOTAL(9,G220:M220)</f>
        <v>0</v>
      </c>
      <c r="O220" s="313">
        <f>IFERROR(N220/$N$18*100,"0.00")</f>
        <v>0</v>
      </c>
    </row>
    <row r="221" spans="1:15" ht="12.75">
      <c r="A221" s="300">
        <v>2</v>
      </c>
      <c r="B221" s="294">
        <v>3</v>
      </c>
      <c r="C221" s="294">
        <v>6</v>
      </c>
      <c r="D221" s="294">
        <v>3</v>
      </c>
      <c r="E221" s="294" t="s">
        <v>576</v>
      </c>
      <c r="F221" s="295" t="s">
        <v>737</v>
      </c>
      <c r="G221" s="27"/>
      <c r="H221" s="27"/>
      <c r="I221" s="27"/>
      <c r="J221" s="27"/>
      <c r="K221" s="27"/>
      <c r="L221" s="27"/>
      <c r="M221" s="27"/>
      <c r="N221" s="311">
        <f t="shared" ref="N221:N222" si="119">SUBTOTAL(9,G221:M221)</f>
        <v>0</v>
      </c>
      <c r="O221" s="313">
        <f t="shared" ref="O221:O222" si="120">IFERROR(N221/$N$18*100,"0.00")</f>
        <v>0</v>
      </c>
    </row>
    <row r="222" spans="1:15" ht="12.75">
      <c r="A222" s="300">
        <v>2</v>
      </c>
      <c r="B222" s="294">
        <v>3</v>
      </c>
      <c r="C222" s="294">
        <v>6</v>
      </c>
      <c r="D222" s="294">
        <v>3</v>
      </c>
      <c r="E222" s="294" t="s">
        <v>578</v>
      </c>
      <c r="F222" s="295" t="s">
        <v>738</v>
      </c>
      <c r="G222" s="27"/>
      <c r="H222" s="27"/>
      <c r="I222" s="27"/>
      <c r="J222" s="27"/>
      <c r="K222" s="27"/>
      <c r="L222" s="27"/>
      <c r="M222" s="27"/>
      <c r="N222" s="311">
        <f t="shared" si="119"/>
        <v>0</v>
      </c>
      <c r="O222" s="313">
        <f t="shared" si="120"/>
        <v>0</v>
      </c>
    </row>
    <row r="223" spans="1:15" ht="12.75">
      <c r="A223" s="290">
        <v>2</v>
      </c>
      <c r="B223" s="291">
        <v>3</v>
      </c>
      <c r="C223" s="291">
        <v>6</v>
      </c>
      <c r="D223" s="291">
        <v>4</v>
      </c>
      <c r="E223" s="291"/>
      <c r="F223" s="299" t="s">
        <v>739</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c r="A224" s="300">
        <v>2</v>
      </c>
      <c r="B224" s="294">
        <v>3</v>
      </c>
      <c r="C224" s="294">
        <v>6</v>
      </c>
      <c r="D224" s="294">
        <v>4</v>
      </c>
      <c r="E224" s="294" t="s">
        <v>596</v>
      </c>
      <c r="F224" s="295" t="s">
        <v>740</v>
      </c>
      <c r="G224" s="27"/>
      <c r="H224" s="27"/>
      <c r="I224" s="27"/>
      <c r="J224" s="27"/>
      <c r="K224" s="27"/>
      <c r="L224" s="27"/>
      <c r="M224" s="27"/>
      <c r="N224" s="311">
        <f>SUBTOTAL(9,G224:M224)</f>
        <v>0</v>
      </c>
      <c r="O224" s="314">
        <f>IFERROR(N224/$N$18*100,"0.00")</f>
        <v>0</v>
      </c>
    </row>
    <row r="225" spans="1:15" ht="12.75">
      <c r="A225" s="287">
        <v>2</v>
      </c>
      <c r="B225" s="288">
        <v>3</v>
      </c>
      <c r="C225" s="288">
        <v>7</v>
      </c>
      <c r="D225" s="288"/>
      <c r="E225" s="288"/>
      <c r="F225" s="289" t="s">
        <v>741</v>
      </c>
      <c r="G225" s="32">
        <f>+G226+G233</f>
        <v>0</v>
      </c>
      <c r="H225" s="32">
        <f t="shared" ref="H225:O225" si="122">+H226+H233</f>
        <v>1095800</v>
      </c>
      <c r="I225" s="32">
        <f t="shared" si="122"/>
        <v>1298961.8</v>
      </c>
      <c r="J225" s="32">
        <f t="shared" si="122"/>
        <v>1701319.02</v>
      </c>
      <c r="K225" s="32">
        <f t="shared" si="122"/>
        <v>0</v>
      </c>
      <c r="L225" s="32">
        <f t="shared" si="122"/>
        <v>0</v>
      </c>
      <c r="M225" s="32">
        <f t="shared" si="122"/>
        <v>704363.32</v>
      </c>
      <c r="N225" s="32">
        <f t="shared" si="122"/>
        <v>4800444.1400000006</v>
      </c>
      <c r="O225" s="32">
        <f t="shared" si="122"/>
        <v>2.135377326422101</v>
      </c>
    </row>
    <row r="226" spans="1:15" ht="12.75">
      <c r="A226" s="290">
        <v>2</v>
      </c>
      <c r="B226" s="291">
        <v>3</v>
      </c>
      <c r="C226" s="291">
        <v>7</v>
      </c>
      <c r="D226" s="291">
        <v>1</v>
      </c>
      <c r="E226" s="291"/>
      <c r="F226" s="299" t="s">
        <v>742</v>
      </c>
      <c r="G226" s="29">
        <f>+G227+G228+G229+G230+G231+G232</f>
        <v>0</v>
      </c>
      <c r="H226" s="29">
        <f t="shared" ref="H226:O226" si="123">+H227+H228+H229+H230+H231+H232</f>
        <v>0</v>
      </c>
      <c r="I226" s="29">
        <f t="shared" si="123"/>
        <v>0</v>
      </c>
      <c r="J226" s="29">
        <f t="shared" si="123"/>
        <v>0</v>
      </c>
      <c r="K226" s="29">
        <f t="shared" si="123"/>
        <v>0</v>
      </c>
      <c r="L226" s="29">
        <f t="shared" si="123"/>
        <v>0</v>
      </c>
      <c r="M226" s="29">
        <f t="shared" si="123"/>
        <v>579279.98</v>
      </c>
      <c r="N226" s="29">
        <f t="shared" si="123"/>
        <v>579279.98</v>
      </c>
      <c r="O226" s="54">
        <f t="shared" si="123"/>
        <v>0.25768060180828356</v>
      </c>
    </row>
    <row r="227" spans="1:15" ht="12.75">
      <c r="A227" s="300">
        <v>2</v>
      </c>
      <c r="B227" s="294">
        <v>3</v>
      </c>
      <c r="C227" s="294">
        <v>7</v>
      </c>
      <c r="D227" s="294">
        <v>1</v>
      </c>
      <c r="E227" s="294" t="s">
        <v>572</v>
      </c>
      <c r="F227" s="295" t="s">
        <v>743</v>
      </c>
      <c r="G227" s="27"/>
      <c r="H227" s="27"/>
      <c r="I227" s="27"/>
      <c r="J227" s="27"/>
      <c r="K227" s="27"/>
      <c r="L227" s="27"/>
      <c r="M227" s="27">
        <v>185663.98</v>
      </c>
      <c r="N227" s="311">
        <f>SUBTOTAL(9,G227:M227)</f>
        <v>185663.98</v>
      </c>
      <c r="O227" s="314">
        <f>IFERROR(N227/$N$18*100,"0.00")</f>
        <v>8.2588744220922522E-2</v>
      </c>
    </row>
    <row r="228" spans="1:15" ht="12.75">
      <c r="A228" s="300">
        <v>2</v>
      </c>
      <c r="B228" s="294">
        <v>3</v>
      </c>
      <c r="C228" s="294">
        <v>7</v>
      </c>
      <c r="D228" s="294">
        <v>1</v>
      </c>
      <c r="E228" s="294" t="s">
        <v>574</v>
      </c>
      <c r="F228" s="295" t="s">
        <v>744</v>
      </c>
      <c r="G228" s="27"/>
      <c r="H228" s="27"/>
      <c r="I228" s="27"/>
      <c r="J228" s="27"/>
      <c r="K228" s="27"/>
      <c r="L228" s="27"/>
      <c r="M228" s="27">
        <v>253614</v>
      </c>
      <c r="N228" s="311">
        <f t="shared" ref="N228:N237" si="124">SUBTOTAL(9,G228:M228)</f>
        <v>253614</v>
      </c>
      <c r="O228" s="314">
        <f t="shared" ref="O228:O237" si="125">IFERROR(N228/$N$18*100,"0.00")</f>
        <v>0.11281489159526283</v>
      </c>
    </row>
    <row r="229" spans="1:15" ht="12.75">
      <c r="A229" s="300">
        <v>2</v>
      </c>
      <c r="B229" s="294">
        <v>3</v>
      </c>
      <c r="C229" s="294">
        <v>7</v>
      </c>
      <c r="D229" s="294">
        <v>1</v>
      </c>
      <c r="E229" s="294" t="s">
        <v>581</v>
      </c>
      <c r="F229" s="295" t="s">
        <v>745</v>
      </c>
      <c r="G229" s="27"/>
      <c r="H229" s="27"/>
      <c r="I229" s="27"/>
      <c r="J229" s="27"/>
      <c r="K229" s="27"/>
      <c r="L229" s="27"/>
      <c r="M229" s="27"/>
      <c r="N229" s="311">
        <f t="shared" si="124"/>
        <v>0</v>
      </c>
      <c r="O229" s="314">
        <f t="shared" si="125"/>
        <v>0</v>
      </c>
    </row>
    <row r="230" spans="1:15" ht="12.75">
      <c r="A230" s="300">
        <v>2</v>
      </c>
      <c r="B230" s="294">
        <v>3</v>
      </c>
      <c r="C230" s="294">
        <v>7</v>
      </c>
      <c r="D230" s="294">
        <v>1</v>
      </c>
      <c r="E230" s="294" t="s">
        <v>596</v>
      </c>
      <c r="F230" s="295" t="s">
        <v>746</v>
      </c>
      <c r="G230" s="27"/>
      <c r="H230" s="27"/>
      <c r="I230" s="27"/>
      <c r="J230" s="27"/>
      <c r="K230" s="27"/>
      <c r="L230" s="27"/>
      <c r="M230" s="27">
        <v>135000</v>
      </c>
      <c r="N230" s="311">
        <f t="shared" si="124"/>
        <v>135000</v>
      </c>
      <c r="O230" s="314">
        <f t="shared" si="125"/>
        <v>6.0051930750512517E-2</v>
      </c>
    </row>
    <row r="231" spans="1:15" ht="12.75">
      <c r="A231" s="300">
        <v>2</v>
      </c>
      <c r="B231" s="294">
        <v>3</v>
      </c>
      <c r="C231" s="294">
        <v>7</v>
      </c>
      <c r="D231" s="294">
        <v>1</v>
      </c>
      <c r="E231" s="294" t="s">
        <v>576</v>
      </c>
      <c r="F231" s="295" t="s">
        <v>747</v>
      </c>
      <c r="G231" s="27"/>
      <c r="H231" s="27"/>
      <c r="I231" s="27"/>
      <c r="J231" s="27"/>
      <c r="K231" s="27"/>
      <c r="L231" s="27"/>
      <c r="M231" s="27">
        <v>5002</v>
      </c>
      <c r="N231" s="311">
        <f t="shared" si="124"/>
        <v>5002</v>
      </c>
      <c r="O231" s="314">
        <f t="shared" si="125"/>
        <v>2.2250352415856562E-3</v>
      </c>
    </row>
    <row r="232" spans="1:15" ht="12.75">
      <c r="A232" s="300">
        <v>2</v>
      </c>
      <c r="B232" s="294">
        <v>3</v>
      </c>
      <c r="C232" s="294">
        <v>7</v>
      </c>
      <c r="D232" s="294">
        <v>1</v>
      </c>
      <c r="E232" s="294" t="s">
        <v>578</v>
      </c>
      <c r="F232" s="295" t="s">
        <v>748</v>
      </c>
      <c r="G232" s="27"/>
      <c r="H232" s="27"/>
      <c r="I232" s="27"/>
      <c r="J232" s="27"/>
      <c r="K232" s="27"/>
      <c r="L232" s="27"/>
      <c r="M232" s="27"/>
      <c r="N232" s="311">
        <f t="shared" si="124"/>
        <v>0</v>
      </c>
      <c r="O232" s="314">
        <f t="shared" si="125"/>
        <v>0</v>
      </c>
    </row>
    <row r="233" spans="1:15" ht="12.75">
      <c r="A233" s="290">
        <v>2</v>
      </c>
      <c r="B233" s="291">
        <v>3</v>
      </c>
      <c r="C233" s="291">
        <v>7</v>
      </c>
      <c r="D233" s="291">
        <v>2</v>
      </c>
      <c r="E233" s="291"/>
      <c r="F233" s="299" t="s">
        <v>749</v>
      </c>
      <c r="G233" s="29">
        <f>+G234+G235+G236+G237</f>
        <v>0</v>
      </c>
      <c r="H233" s="29">
        <f t="shared" ref="H233:O233" si="126">+H234+H235+H236+H237</f>
        <v>1095800</v>
      </c>
      <c r="I233" s="29">
        <f t="shared" si="126"/>
        <v>1298961.8</v>
      </c>
      <c r="J233" s="29">
        <f t="shared" si="126"/>
        <v>1701319.02</v>
      </c>
      <c r="K233" s="29">
        <f t="shared" si="126"/>
        <v>0</v>
      </c>
      <c r="L233" s="29">
        <f t="shared" si="126"/>
        <v>0</v>
      </c>
      <c r="M233" s="29">
        <f t="shared" si="126"/>
        <v>125083.34</v>
      </c>
      <c r="N233" s="29">
        <f t="shared" si="126"/>
        <v>4221164.16</v>
      </c>
      <c r="O233" s="54">
        <f t="shared" si="126"/>
        <v>1.8776967246138172</v>
      </c>
    </row>
    <row r="234" spans="1:15" ht="12.75">
      <c r="A234" s="293">
        <v>2</v>
      </c>
      <c r="B234" s="294">
        <v>3</v>
      </c>
      <c r="C234" s="294">
        <v>7</v>
      </c>
      <c r="D234" s="294">
        <v>2</v>
      </c>
      <c r="E234" s="294" t="s">
        <v>574</v>
      </c>
      <c r="F234" s="295" t="s">
        <v>750</v>
      </c>
      <c r="G234" s="27"/>
      <c r="H234" s="27"/>
      <c r="I234" s="27"/>
      <c r="J234" s="27"/>
      <c r="K234" s="27"/>
      <c r="L234" s="27"/>
      <c r="M234" s="27"/>
      <c r="N234" s="311">
        <f t="shared" si="124"/>
        <v>0</v>
      </c>
      <c r="O234" s="314">
        <f t="shared" si="125"/>
        <v>0</v>
      </c>
    </row>
    <row r="235" spans="1:15" ht="12.75">
      <c r="A235" s="293">
        <v>2</v>
      </c>
      <c r="B235" s="294">
        <v>3</v>
      </c>
      <c r="C235" s="294">
        <v>7</v>
      </c>
      <c r="D235" s="294">
        <v>2</v>
      </c>
      <c r="E235" s="294" t="s">
        <v>581</v>
      </c>
      <c r="F235" s="295" t="s">
        <v>751</v>
      </c>
      <c r="G235" s="27"/>
      <c r="H235" s="27">
        <v>1095800</v>
      </c>
      <c r="I235" s="27">
        <v>1298961.8</v>
      </c>
      <c r="J235" s="27">
        <v>1701319.02</v>
      </c>
      <c r="K235" s="27"/>
      <c r="L235" s="27"/>
      <c r="M235" s="27"/>
      <c r="N235" s="311">
        <f t="shared" si="124"/>
        <v>4096080.82</v>
      </c>
      <c r="O235" s="314">
        <f t="shared" si="125"/>
        <v>1.8220560129714261</v>
      </c>
    </row>
    <row r="236" spans="1:15" ht="12.75">
      <c r="A236" s="293">
        <v>2</v>
      </c>
      <c r="B236" s="294">
        <v>3</v>
      </c>
      <c r="C236" s="294">
        <v>7</v>
      </c>
      <c r="D236" s="294">
        <v>2</v>
      </c>
      <c r="E236" s="294" t="s">
        <v>576</v>
      </c>
      <c r="F236" s="295" t="s">
        <v>752</v>
      </c>
      <c r="G236" s="27"/>
      <c r="H236" s="27"/>
      <c r="I236" s="27"/>
      <c r="J236" s="27"/>
      <c r="K236" s="27"/>
      <c r="L236" s="27"/>
      <c r="M236" s="27"/>
      <c r="N236" s="311">
        <f t="shared" si="124"/>
        <v>0</v>
      </c>
      <c r="O236" s="314">
        <f t="shared" si="125"/>
        <v>0</v>
      </c>
    </row>
    <row r="237" spans="1:15" ht="12.75">
      <c r="A237" s="305">
        <v>2</v>
      </c>
      <c r="B237" s="306">
        <v>3</v>
      </c>
      <c r="C237" s="306">
        <v>7</v>
      </c>
      <c r="D237" s="306">
        <v>2</v>
      </c>
      <c r="E237" s="306" t="s">
        <v>578</v>
      </c>
      <c r="F237" s="296" t="s">
        <v>753</v>
      </c>
      <c r="G237" s="27"/>
      <c r="H237" s="27"/>
      <c r="I237" s="27"/>
      <c r="J237" s="27"/>
      <c r="K237" s="27"/>
      <c r="L237" s="27"/>
      <c r="M237" s="27">
        <v>125083.34</v>
      </c>
      <c r="N237" s="311">
        <f t="shared" si="124"/>
        <v>125083.34</v>
      </c>
      <c r="O237" s="314">
        <f t="shared" si="125"/>
        <v>5.5640711642391205E-2</v>
      </c>
    </row>
    <row r="238" spans="1:15" ht="12.75">
      <c r="A238" s="287">
        <v>2</v>
      </c>
      <c r="B238" s="288">
        <v>3</v>
      </c>
      <c r="C238" s="288">
        <v>9</v>
      </c>
      <c r="D238" s="288"/>
      <c r="E238" s="288"/>
      <c r="F238" s="289" t="s">
        <v>754</v>
      </c>
      <c r="G238" s="32">
        <f>+G239+G242+G245+G247+G249+G251+G253</f>
        <v>219645.22</v>
      </c>
      <c r="H238" s="32">
        <f t="shared" ref="H238:O238" si="127">+H239+H242+H245+H247+H249+H251+H253</f>
        <v>710650</v>
      </c>
      <c r="I238" s="32">
        <f t="shared" si="127"/>
        <v>767300</v>
      </c>
      <c r="J238" s="32">
        <f t="shared" si="127"/>
        <v>191000</v>
      </c>
      <c r="K238" s="32">
        <f t="shared" si="127"/>
        <v>73300</v>
      </c>
      <c r="L238" s="32">
        <f t="shared" si="127"/>
        <v>0</v>
      </c>
      <c r="M238" s="32">
        <f t="shared" si="127"/>
        <v>655743</v>
      </c>
      <c r="N238" s="32">
        <f t="shared" si="127"/>
        <v>2617638.2199999997</v>
      </c>
      <c r="O238" s="32">
        <f t="shared" si="127"/>
        <v>1.1644016971654434</v>
      </c>
    </row>
    <row r="239" spans="1:15" ht="12.75">
      <c r="A239" s="290">
        <v>2</v>
      </c>
      <c r="B239" s="291">
        <v>3</v>
      </c>
      <c r="C239" s="291">
        <v>9</v>
      </c>
      <c r="D239" s="291">
        <v>1</v>
      </c>
      <c r="E239" s="291"/>
      <c r="F239" s="299" t="s">
        <v>755</v>
      </c>
      <c r="G239" s="29">
        <f>+G240+G241</f>
        <v>78700</v>
      </c>
      <c r="H239" s="29">
        <f t="shared" ref="H239:O239" si="128">+H240+H241</f>
        <v>197500</v>
      </c>
      <c r="I239" s="29">
        <f t="shared" si="128"/>
        <v>135900</v>
      </c>
      <c r="J239" s="29">
        <f t="shared" si="128"/>
        <v>46000</v>
      </c>
      <c r="K239" s="29">
        <f t="shared" si="128"/>
        <v>19300</v>
      </c>
      <c r="L239" s="29">
        <f t="shared" si="128"/>
        <v>0</v>
      </c>
      <c r="M239" s="29">
        <f t="shared" si="128"/>
        <v>62916</v>
      </c>
      <c r="N239" s="29">
        <f t="shared" si="128"/>
        <v>540316</v>
      </c>
      <c r="O239" s="54">
        <f t="shared" si="128"/>
        <v>0.24034828900291794</v>
      </c>
    </row>
    <row r="240" spans="1:15" ht="12.75">
      <c r="A240" s="300">
        <v>2</v>
      </c>
      <c r="B240" s="294">
        <v>3</v>
      </c>
      <c r="C240" s="294">
        <v>9</v>
      </c>
      <c r="D240" s="294">
        <v>1</v>
      </c>
      <c r="E240" s="294" t="s">
        <v>572</v>
      </c>
      <c r="F240" s="295" t="s">
        <v>756</v>
      </c>
      <c r="G240" s="311">
        <v>78700</v>
      </c>
      <c r="H240" s="311">
        <v>197500</v>
      </c>
      <c r="I240" s="311">
        <v>135900</v>
      </c>
      <c r="J240" s="311">
        <v>46000</v>
      </c>
      <c r="K240" s="311">
        <v>19300</v>
      </c>
      <c r="L240" s="311"/>
      <c r="M240" s="311">
        <v>62916</v>
      </c>
      <c r="N240" s="311">
        <f t="shared" ref="N240:N244" si="129">SUBTOTAL(9,G240:M240)</f>
        <v>540316</v>
      </c>
      <c r="O240" s="314">
        <f t="shared" ref="O240:O244" si="130">IFERROR(N240/$N$18*100,"0.00")</f>
        <v>0.24034828900291794</v>
      </c>
    </row>
    <row r="241" spans="1:15" ht="12.75">
      <c r="A241" s="300">
        <v>2</v>
      </c>
      <c r="B241" s="294">
        <v>3</v>
      </c>
      <c r="C241" s="294">
        <v>9</v>
      </c>
      <c r="D241" s="294">
        <v>1</v>
      </c>
      <c r="E241" s="294" t="s">
        <v>574</v>
      </c>
      <c r="F241" s="295" t="s">
        <v>757</v>
      </c>
      <c r="G241" s="311"/>
      <c r="H241" s="311"/>
      <c r="I241" s="311"/>
      <c r="J241" s="311"/>
      <c r="K241" s="311"/>
      <c r="L241" s="311"/>
      <c r="M241" s="311"/>
      <c r="N241" s="311">
        <f t="shared" si="129"/>
        <v>0</v>
      </c>
      <c r="O241" s="314">
        <f t="shared" si="130"/>
        <v>0</v>
      </c>
    </row>
    <row r="242" spans="1:15" ht="12.75">
      <c r="A242" s="290">
        <v>2</v>
      </c>
      <c r="B242" s="291">
        <v>3</v>
      </c>
      <c r="C242" s="291">
        <v>9</v>
      </c>
      <c r="D242" s="291">
        <v>2</v>
      </c>
      <c r="E242" s="291"/>
      <c r="F242" s="299" t="s">
        <v>758</v>
      </c>
      <c r="G242" s="29">
        <f>+G243+G244</f>
        <v>98157.22</v>
      </c>
      <c r="H242" s="29">
        <f t="shared" ref="H242:O242" si="131">+H243+H244</f>
        <v>325250</v>
      </c>
      <c r="I242" s="29">
        <f t="shared" si="131"/>
        <v>432000</v>
      </c>
      <c r="J242" s="29">
        <f t="shared" si="131"/>
        <v>67000</v>
      </c>
      <c r="K242" s="29">
        <f t="shared" si="131"/>
        <v>0</v>
      </c>
      <c r="L242" s="29">
        <f t="shared" si="131"/>
        <v>0</v>
      </c>
      <c r="M242" s="29">
        <f t="shared" si="131"/>
        <v>174750</v>
      </c>
      <c r="N242" s="29">
        <f t="shared" si="131"/>
        <v>1097157.22</v>
      </c>
      <c r="O242" s="54">
        <f t="shared" si="131"/>
        <v>0.48804747702122092</v>
      </c>
    </row>
    <row r="243" spans="1:15" ht="12.75">
      <c r="A243" s="300">
        <v>2</v>
      </c>
      <c r="B243" s="294">
        <v>3</v>
      </c>
      <c r="C243" s="294">
        <v>9</v>
      </c>
      <c r="D243" s="294">
        <v>2</v>
      </c>
      <c r="E243" s="294" t="s">
        <v>572</v>
      </c>
      <c r="F243" s="295" t="s">
        <v>759</v>
      </c>
      <c r="G243" s="27">
        <v>98157.22</v>
      </c>
      <c r="H243" s="27">
        <v>325250</v>
      </c>
      <c r="I243" s="27">
        <v>432000</v>
      </c>
      <c r="J243" s="27">
        <v>67000</v>
      </c>
      <c r="K243" s="27"/>
      <c r="L243" s="27"/>
      <c r="M243" s="27">
        <v>174750</v>
      </c>
      <c r="N243" s="311">
        <f t="shared" si="129"/>
        <v>1097157.22</v>
      </c>
      <c r="O243" s="314">
        <f t="shared" si="130"/>
        <v>0.48804747702122092</v>
      </c>
    </row>
    <row r="244" spans="1:15" ht="12.75">
      <c r="A244" s="300">
        <v>2</v>
      </c>
      <c r="B244" s="294">
        <v>3</v>
      </c>
      <c r="C244" s="294">
        <v>9</v>
      </c>
      <c r="D244" s="294">
        <v>2</v>
      </c>
      <c r="E244" s="294" t="s">
        <v>574</v>
      </c>
      <c r="F244" s="295" t="s">
        <v>760</v>
      </c>
      <c r="G244" s="27"/>
      <c r="H244" s="27"/>
      <c r="I244" s="27"/>
      <c r="J244" s="27"/>
      <c r="K244" s="27"/>
      <c r="L244" s="27"/>
      <c r="M244" s="27"/>
      <c r="N244" s="311">
        <f t="shared" si="129"/>
        <v>0</v>
      </c>
      <c r="O244" s="314">
        <f t="shared" si="130"/>
        <v>0</v>
      </c>
    </row>
    <row r="245" spans="1:15" ht="12.75">
      <c r="A245" s="290">
        <v>2</v>
      </c>
      <c r="B245" s="291">
        <v>3</v>
      </c>
      <c r="C245" s="291">
        <v>9</v>
      </c>
      <c r="D245" s="291">
        <v>3</v>
      </c>
      <c r="E245" s="291"/>
      <c r="F245" s="299" t="s">
        <v>761</v>
      </c>
      <c r="G245" s="29">
        <f>+G246</f>
        <v>42788</v>
      </c>
      <c r="H245" s="29">
        <f t="shared" ref="H245:O245" si="132">+H246</f>
        <v>187900</v>
      </c>
      <c r="I245" s="29">
        <f t="shared" si="132"/>
        <v>199400</v>
      </c>
      <c r="J245" s="29">
        <f t="shared" si="132"/>
        <v>78000</v>
      </c>
      <c r="K245" s="29">
        <f t="shared" si="132"/>
        <v>54000</v>
      </c>
      <c r="L245" s="29">
        <f t="shared" si="132"/>
        <v>0</v>
      </c>
      <c r="M245" s="29">
        <f t="shared" si="132"/>
        <v>0</v>
      </c>
      <c r="N245" s="29">
        <f t="shared" si="132"/>
        <v>562088</v>
      </c>
      <c r="O245" s="54">
        <f t="shared" si="132"/>
        <v>0.25003310853106725</v>
      </c>
    </row>
    <row r="246" spans="1:15" ht="12.75">
      <c r="A246" s="300">
        <v>2</v>
      </c>
      <c r="B246" s="294">
        <v>3</v>
      </c>
      <c r="C246" s="294">
        <v>9</v>
      </c>
      <c r="D246" s="294">
        <v>3</v>
      </c>
      <c r="E246" s="294" t="s">
        <v>572</v>
      </c>
      <c r="F246" s="295" t="s">
        <v>761</v>
      </c>
      <c r="G246" s="27">
        <v>42788</v>
      </c>
      <c r="H246" s="27">
        <v>187900</v>
      </c>
      <c r="I246" s="27">
        <v>199400</v>
      </c>
      <c r="J246" s="27">
        <v>78000</v>
      </c>
      <c r="K246" s="27">
        <v>54000</v>
      </c>
      <c r="L246" s="27"/>
      <c r="M246" s="27"/>
      <c r="N246" s="311">
        <f>SUBTOTAL(9,G246:M246)</f>
        <v>562088</v>
      </c>
      <c r="O246" s="314">
        <f>IFERROR(N246/$N$18*100,"0.00")</f>
        <v>0.25003310853106725</v>
      </c>
    </row>
    <row r="247" spans="1:15" ht="12.75">
      <c r="A247" s="290">
        <v>2</v>
      </c>
      <c r="B247" s="291">
        <v>3</v>
      </c>
      <c r="C247" s="291">
        <v>9</v>
      </c>
      <c r="D247" s="291">
        <v>5</v>
      </c>
      <c r="E247" s="291"/>
      <c r="F247" s="299" t="s">
        <v>762</v>
      </c>
      <c r="G247" s="29">
        <f>+G248</f>
        <v>0</v>
      </c>
      <c r="H247" s="29">
        <f t="shared" ref="H247:O247" si="133">+H248</f>
        <v>0</v>
      </c>
      <c r="I247" s="29">
        <f t="shared" si="133"/>
        <v>0</v>
      </c>
      <c r="J247" s="29">
        <f t="shared" si="133"/>
        <v>0</v>
      </c>
      <c r="K247" s="29">
        <f t="shared" si="133"/>
        <v>0</v>
      </c>
      <c r="L247" s="29">
        <f t="shared" si="133"/>
        <v>0</v>
      </c>
      <c r="M247" s="29">
        <f t="shared" si="133"/>
        <v>0</v>
      </c>
      <c r="N247" s="29">
        <f t="shared" si="133"/>
        <v>0</v>
      </c>
      <c r="O247" s="54">
        <f t="shared" si="133"/>
        <v>0</v>
      </c>
    </row>
    <row r="248" spans="1:15" ht="12.75">
      <c r="A248" s="300">
        <v>2</v>
      </c>
      <c r="B248" s="294">
        <v>3</v>
      </c>
      <c r="C248" s="294">
        <v>9</v>
      </c>
      <c r="D248" s="294">
        <v>5</v>
      </c>
      <c r="E248" s="294" t="s">
        <v>572</v>
      </c>
      <c r="F248" s="295" t="s">
        <v>762</v>
      </c>
      <c r="G248" s="27"/>
      <c r="H248" s="27"/>
      <c r="I248" s="27"/>
      <c r="J248" s="27"/>
      <c r="K248" s="27"/>
      <c r="L248" s="27"/>
      <c r="M248" s="27"/>
      <c r="N248" s="311">
        <f>SUBTOTAL(9,G248:M248)</f>
        <v>0</v>
      </c>
      <c r="O248" s="314">
        <f>IFERROR(N248/$N$18*100,"0.00")</f>
        <v>0</v>
      </c>
    </row>
    <row r="249" spans="1:15" ht="12.75">
      <c r="A249" s="290">
        <v>2</v>
      </c>
      <c r="B249" s="291">
        <v>3</v>
      </c>
      <c r="C249" s="291">
        <v>9</v>
      </c>
      <c r="D249" s="291">
        <v>6</v>
      </c>
      <c r="E249" s="291"/>
      <c r="F249" s="299" t="s">
        <v>763</v>
      </c>
      <c r="G249" s="29">
        <f>+G250</f>
        <v>0</v>
      </c>
      <c r="H249" s="29">
        <f t="shared" ref="H249:O249" si="134">+H250</f>
        <v>0</v>
      </c>
      <c r="I249" s="29">
        <f t="shared" si="134"/>
        <v>0</v>
      </c>
      <c r="J249" s="29">
        <f t="shared" si="134"/>
        <v>0</v>
      </c>
      <c r="K249" s="29">
        <f t="shared" si="134"/>
        <v>0</v>
      </c>
      <c r="L249" s="29">
        <f t="shared" si="134"/>
        <v>0</v>
      </c>
      <c r="M249" s="29">
        <f t="shared" si="134"/>
        <v>337371</v>
      </c>
      <c r="N249" s="29">
        <f t="shared" si="134"/>
        <v>337371</v>
      </c>
      <c r="O249" s="54">
        <f t="shared" si="134"/>
        <v>0.15007244392023081</v>
      </c>
    </row>
    <row r="250" spans="1:15" ht="12.75">
      <c r="A250" s="300">
        <v>2</v>
      </c>
      <c r="B250" s="294">
        <v>3</v>
      </c>
      <c r="C250" s="294">
        <v>9</v>
      </c>
      <c r="D250" s="294">
        <v>6</v>
      </c>
      <c r="E250" s="294" t="s">
        <v>572</v>
      </c>
      <c r="F250" s="295" t="s">
        <v>763</v>
      </c>
      <c r="G250" s="27"/>
      <c r="H250" s="27"/>
      <c r="I250" s="27"/>
      <c r="J250" s="27"/>
      <c r="K250" s="27"/>
      <c r="L250" s="27"/>
      <c r="M250" s="27">
        <v>337371</v>
      </c>
      <c r="N250" s="311">
        <f>SUBTOTAL(9,G250:M250)</f>
        <v>337371</v>
      </c>
      <c r="O250" s="314">
        <f>IFERROR(N250/$N$18*100,"0.00")</f>
        <v>0.15007244392023081</v>
      </c>
    </row>
    <row r="251" spans="1:15" ht="12.75">
      <c r="A251" s="290">
        <v>2</v>
      </c>
      <c r="B251" s="291">
        <v>3</v>
      </c>
      <c r="C251" s="291">
        <v>9</v>
      </c>
      <c r="D251" s="291">
        <v>8</v>
      </c>
      <c r="E251" s="291"/>
      <c r="F251" s="299" t="s">
        <v>764</v>
      </c>
      <c r="G251" s="29">
        <f>+G252</f>
        <v>0</v>
      </c>
      <c r="H251" s="29">
        <f t="shared" ref="H251:O251" si="135">+H252</f>
        <v>0</v>
      </c>
      <c r="I251" s="29">
        <f t="shared" si="135"/>
        <v>0</v>
      </c>
      <c r="J251" s="29">
        <f t="shared" si="135"/>
        <v>0</v>
      </c>
      <c r="K251" s="29">
        <f t="shared" si="135"/>
        <v>0</v>
      </c>
      <c r="L251" s="29">
        <f t="shared" si="135"/>
        <v>0</v>
      </c>
      <c r="M251" s="29">
        <f t="shared" si="135"/>
        <v>0</v>
      </c>
      <c r="N251" s="29">
        <f t="shared" si="135"/>
        <v>0</v>
      </c>
      <c r="O251" s="54">
        <f t="shared" si="135"/>
        <v>0</v>
      </c>
    </row>
    <row r="252" spans="1:15" ht="12.75">
      <c r="A252" s="300">
        <v>2</v>
      </c>
      <c r="B252" s="294">
        <v>3</v>
      </c>
      <c r="C252" s="294">
        <v>9</v>
      </c>
      <c r="D252" s="294">
        <v>8</v>
      </c>
      <c r="E252" s="294" t="s">
        <v>572</v>
      </c>
      <c r="F252" s="295" t="s">
        <v>764</v>
      </c>
      <c r="G252" s="27"/>
      <c r="H252" s="27"/>
      <c r="I252" s="27"/>
      <c r="J252" s="27"/>
      <c r="K252" s="27"/>
      <c r="L252" s="27"/>
      <c r="M252" s="27"/>
      <c r="N252" s="311">
        <f>SUBTOTAL(9,G252:M252)</f>
        <v>0</v>
      </c>
      <c r="O252" s="314">
        <f>IFERROR(N252/$N$18*100,"0.00")</f>
        <v>0</v>
      </c>
    </row>
    <row r="253" spans="1:15" ht="12.75">
      <c r="A253" s="290">
        <v>2</v>
      </c>
      <c r="B253" s="291">
        <v>3</v>
      </c>
      <c r="C253" s="291">
        <v>9</v>
      </c>
      <c r="D253" s="291">
        <v>9</v>
      </c>
      <c r="E253" s="291"/>
      <c r="F253" s="299" t="s">
        <v>765</v>
      </c>
      <c r="G253" s="29">
        <f>+G254</f>
        <v>0</v>
      </c>
      <c r="H253" s="29">
        <f t="shared" ref="H253:O253" si="136">+H254</f>
        <v>0</v>
      </c>
      <c r="I253" s="29">
        <f t="shared" si="136"/>
        <v>0</v>
      </c>
      <c r="J253" s="29">
        <f t="shared" si="136"/>
        <v>0</v>
      </c>
      <c r="K253" s="29">
        <f t="shared" si="136"/>
        <v>0</v>
      </c>
      <c r="L253" s="29">
        <f t="shared" si="136"/>
        <v>0</v>
      </c>
      <c r="M253" s="29">
        <f t="shared" si="136"/>
        <v>80706</v>
      </c>
      <c r="N253" s="29">
        <f t="shared" si="136"/>
        <v>80706</v>
      </c>
      <c r="O253" s="54">
        <f t="shared" si="136"/>
        <v>3.5900378690006396E-2</v>
      </c>
    </row>
    <row r="254" spans="1:15" ht="12.75">
      <c r="A254" s="300">
        <v>2</v>
      </c>
      <c r="B254" s="294">
        <v>3</v>
      </c>
      <c r="C254" s="294">
        <v>9</v>
      </c>
      <c r="D254" s="294">
        <v>9</v>
      </c>
      <c r="E254" s="294" t="s">
        <v>572</v>
      </c>
      <c r="F254" s="295" t="s">
        <v>765</v>
      </c>
      <c r="G254" s="27"/>
      <c r="H254" s="27"/>
      <c r="I254" s="27"/>
      <c r="J254" s="27"/>
      <c r="K254" s="27"/>
      <c r="L254" s="27"/>
      <c r="M254" s="27">
        <v>80706</v>
      </c>
      <c r="N254" s="311">
        <f>SUBTOTAL(9,G254:M254)</f>
        <v>80706</v>
      </c>
      <c r="O254" s="314">
        <f>IFERROR(N254/$N$18*100,"0.00")</f>
        <v>3.5900378690006396E-2</v>
      </c>
    </row>
    <row r="255" spans="1:15" ht="12.75">
      <c r="A255" s="283">
        <v>2</v>
      </c>
      <c r="B255" s="284">
        <v>4</v>
      </c>
      <c r="C255" s="285"/>
      <c r="D255" s="285"/>
      <c r="E255" s="285"/>
      <c r="F255" s="286" t="s">
        <v>523</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c r="A256" s="287">
        <v>2</v>
      </c>
      <c r="B256" s="288">
        <v>4</v>
      </c>
      <c r="C256" s="288">
        <v>1</v>
      </c>
      <c r="D256" s="288"/>
      <c r="E256" s="288"/>
      <c r="F256" s="289" t="s">
        <v>766</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c r="A257" s="290">
        <v>2</v>
      </c>
      <c r="B257" s="291">
        <v>4</v>
      </c>
      <c r="C257" s="291">
        <v>1</v>
      </c>
      <c r="D257" s="291">
        <v>2</v>
      </c>
      <c r="E257" s="291"/>
      <c r="F257" s="299" t="s">
        <v>767</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c r="A258" s="300">
        <v>2</v>
      </c>
      <c r="B258" s="294">
        <v>4</v>
      </c>
      <c r="C258" s="294">
        <v>1</v>
      </c>
      <c r="D258" s="294">
        <v>2</v>
      </c>
      <c r="E258" s="294" t="s">
        <v>572</v>
      </c>
      <c r="F258" s="298" t="s">
        <v>768</v>
      </c>
      <c r="G258" s="27"/>
      <c r="H258" s="27"/>
      <c r="I258" s="27"/>
      <c r="J258" s="27"/>
      <c r="K258" s="27"/>
      <c r="L258" s="27"/>
      <c r="M258" s="27"/>
      <c r="N258" s="311">
        <f>SUBTOTAL(9,G258:M258)</f>
        <v>0</v>
      </c>
      <c r="O258" s="314">
        <f>IFERROR(N258/$N$18*100,"0.00")</f>
        <v>0</v>
      </c>
    </row>
    <row r="259" spans="1:15" ht="12.75">
      <c r="A259" s="300">
        <v>2</v>
      </c>
      <c r="B259" s="294">
        <v>4</v>
      </c>
      <c r="C259" s="294">
        <v>1</v>
      </c>
      <c r="D259" s="294">
        <v>2</v>
      </c>
      <c r="E259" s="294" t="s">
        <v>574</v>
      </c>
      <c r="F259" s="298" t="s">
        <v>769</v>
      </c>
      <c r="G259" s="27"/>
      <c r="H259" s="27"/>
      <c r="I259" s="27"/>
      <c r="J259" s="27"/>
      <c r="K259" s="27"/>
      <c r="L259" s="27"/>
      <c r="M259" s="27"/>
      <c r="N259" s="311">
        <f>SUBTOTAL(9,G259:M259)</f>
        <v>0</v>
      </c>
      <c r="O259" s="314">
        <f t="shared" ref="O259:O263" si="140">IFERROR(N259/$N$18*100,"0.00")</f>
        <v>0</v>
      </c>
    </row>
    <row r="260" spans="1:15" ht="12.75">
      <c r="A260" s="302">
        <v>2</v>
      </c>
      <c r="B260" s="291">
        <v>4</v>
      </c>
      <c r="C260" s="291">
        <v>1</v>
      </c>
      <c r="D260" s="291">
        <v>5</v>
      </c>
      <c r="E260" s="291"/>
      <c r="F260" s="307" t="s">
        <v>770</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c r="A261" s="300">
        <v>2</v>
      </c>
      <c r="B261" s="294">
        <v>4</v>
      </c>
      <c r="C261" s="294">
        <v>1</v>
      </c>
      <c r="D261" s="294">
        <v>5</v>
      </c>
      <c r="E261" s="294" t="s">
        <v>572</v>
      </c>
      <c r="F261" s="298" t="s">
        <v>770</v>
      </c>
      <c r="G261" s="28"/>
      <c r="H261" s="28"/>
      <c r="I261" s="28"/>
      <c r="J261" s="28"/>
      <c r="K261" s="28"/>
      <c r="L261" s="28"/>
      <c r="M261" s="28"/>
      <c r="N261" s="312">
        <f>SUBTOTAL(9,G261:M261)</f>
        <v>0</v>
      </c>
      <c r="O261" s="314">
        <f t="shared" si="140"/>
        <v>0</v>
      </c>
    </row>
    <row r="262" spans="1:15" ht="12.75">
      <c r="A262" s="290">
        <v>2</v>
      </c>
      <c r="B262" s="291">
        <v>4</v>
      </c>
      <c r="C262" s="291">
        <v>1</v>
      </c>
      <c r="D262" s="291">
        <v>6</v>
      </c>
      <c r="E262" s="294"/>
      <c r="F262" s="307" t="s">
        <v>771</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c r="A263" s="300">
        <v>2</v>
      </c>
      <c r="B263" s="294">
        <v>4</v>
      </c>
      <c r="C263" s="294">
        <v>1</v>
      </c>
      <c r="D263" s="294">
        <v>6</v>
      </c>
      <c r="E263" s="294" t="s">
        <v>572</v>
      </c>
      <c r="F263" s="298" t="s">
        <v>772</v>
      </c>
      <c r="G263" s="27"/>
      <c r="H263" s="27"/>
      <c r="I263" s="27"/>
      <c r="J263" s="27"/>
      <c r="K263" s="27"/>
      <c r="L263" s="27"/>
      <c r="M263" s="27"/>
      <c r="N263" s="311">
        <f>SUBTOTAL(9,G263:M263)</f>
        <v>0</v>
      </c>
      <c r="O263" s="314">
        <f t="shared" si="140"/>
        <v>0</v>
      </c>
    </row>
    <row r="264" spans="1:15" ht="12.75">
      <c r="A264" s="287">
        <v>2</v>
      </c>
      <c r="B264" s="288">
        <v>4</v>
      </c>
      <c r="C264" s="288">
        <v>4</v>
      </c>
      <c r="D264" s="288"/>
      <c r="E264" s="288"/>
      <c r="F264" s="289" t="s">
        <v>773</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c r="A265" s="299">
        <v>2</v>
      </c>
      <c r="B265" s="291">
        <v>4</v>
      </c>
      <c r="C265" s="291">
        <v>4</v>
      </c>
      <c r="D265" s="291">
        <v>1</v>
      </c>
      <c r="E265" s="291"/>
      <c r="F265" s="307" t="s">
        <v>774</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c r="A266" s="295">
        <v>2</v>
      </c>
      <c r="B266" s="294">
        <v>4</v>
      </c>
      <c r="C266" s="294">
        <v>4</v>
      </c>
      <c r="D266" s="294">
        <v>1</v>
      </c>
      <c r="E266" s="294" t="s">
        <v>581</v>
      </c>
      <c r="F266" s="298" t="s">
        <v>775</v>
      </c>
      <c r="G266" s="27"/>
      <c r="H266" s="27"/>
      <c r="I266" s="27"/>
      <c r="J266" s="27"/>
      <c r="K266" s="27"/>
      <c r="L266" s="27"/>
      <c r="M266" s="27"/>
      <c r="N266" s="311">
        <f>SUBTOTAL(9,G266:M266)</f>
        <v>0</v>
      </c>
      <c r="O266" s="314">
        <f>IFERROR(N266/$N$18*100,"0.00")</f>
        <v>0</v>
      </c>
    </row>
    <row r="267" spans="1:15" ht="12.75">
      <c r="A267" s="287">
        <v>2</v>
      </c>
      <c r="B267" s="288">
        <v>4</v>
      </c>
      <c r="C267" s="288">
        <v>9</v>
      </c>
      <c r="D267" s="288"/>
      <c r="E267" s="288"/>
      <c r="F267" s="289" t="s">
        <v>776</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c r="A268" s="302">
        <v>2</v>
      </c>
      <c r="B268" s="291">
        <v>4</v>
      </c>
      <c r="C268" s="291">
        <v>9</v>
      </c>
      <c r="D268" s="291">
        <v>1</v>
      </c>
      <c r="E268" s="291"/>
      <c r="F268" s="307" t="s">
        <v>776</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c r="A269" s="300">
        <v>2</v>
      </c>
      <c r="B269" s="294">
        <v>4</v>
      </c>
      <c r="C269" s="294">
        <v>9</v>
      </c>
      <c r="D269" s="294">
        <v>1</v>
      </c>
      <c r="E269" s="294" t="s">
        <v>572</v>
      </c>
      <c r="F269" s="298" t="s">
        <v>776</v>
      </c>
      <c r="G269" s="27"/>
      <c r="H269" s="27"/>
      <c r="I269" s="27"/>
      <c r="J269" s="27"/>
      <c r="K269" s="27"/>
      <c r="L269" s="27"/>
      <c r="M269" s="27"/>
      <c r="N269" s="311">
        <f>SUBTOTAL(9,G269:M269)</f>
        <v>0</v>
      </c>
      <c r="O269" s="314">
        <f>IFERROR(N269/$N$18*100,"0.00")</f>
        <v>0</v>
      </c>
    </row>
    <row r="270" spans="1:15" ht="12.75">
      <c r="A270" s="302">
        <v>2</v>
      </c>
      <c r="B270" s="291">
        <v>4</v>
      </c>
      <c r="C270" s="291">
        <v>9</v>
      </c>
      <c r="D270" s="291">
        <v>4</v>
      </c>
      <c r="E270" s="291"/>
      <c r="F270" s="307" t="s">
        <v>777</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c r="A271" s="293">
        <v>2</v>
      </c>
      <c r="B271" s="294">
        <v>4</v>
      </c>
      <c r="C271" s="294">
        <v>9</v>
      </c>
      <c r="D271" s="294">
        <v>4</v>
      </c>
      <c r="E271" s="294" t="s">
        <v>572</v>
      </c>
      <c r="F271" s="298" t="s">
        <v>777</v>
      </c>
      <c r="G271" s="27"/>
      <c r="H271" s="27"/>
      <c r="I271" s="27"/>
      <c r="J271" s="27"/>
      <c r="K271" s="27"/>
      <c r="L271" s="27"/>
      <c r="M271" s="27"/>
      <c r="N271" s="311">
        <f>SUBTOTAL(9,G271:M271)</f>
        <v>0</v>
      </c>
      <c r="O271" s="314">
        <f>IFERROR(N271/$N$18*100,"0.00")</f>
        <v>0</v>
      </c>
    </row>
    <row r="272" spans="1:15" ht="12.75">
      <c r="A272" s="283">
        <v>2</v>
      </c>
      <c r="B272" s="284">
        <v>6</v>
      </c>
      <c r="C272" s="285"/>
      <c r="D272" s="285"/>
      <c r="E272" s="285"/>
      <c r="F272" s="286" t="s">
        <v>778</v>
      </c>
      <c r="G272" s="33">
        <f>+G273+G284+G291+G296+G303+G312+G315</f>
        <v>0</v>
      </c>
      <c r="H272" s="33">
        <f t="shared" ref="H272:O272" si="149">+H273+H284+H291+H296+H303+H312+H315</f>
        <v>0</v>
      </c>
      <c r="I272" s="33">
        <f t="shared" si="149"/>
        <v>0</v>
      </c>
      <c r="J272" s="33">
        <f t="shared" si="149"/>
        <v>0</v>
      </c>
      <c r="K272" s="33">
        <f t="shared" si="149"/>
        <v>0</v>
      </c>
      <c r="L272" s="33">
        <f t="shared" si="149"/>
        <v>0</v>
      </c>
      <c r="M272" s="33">
        <f t="shared" si="149"/>
        <v>0</v>
      </c>
      <c r="N272" s="33">
        <f t="shared" si="149"/>
        <v>0</v>
      </c>
      <c r="O272" s="33">
        <f t="shared" si="149"/>
        <v>0</v>
      </c>
    </row>
    <row r="273" spans="1:15" ht="12.75">
      <c r="A273" s="287">
        <v>2</v>
      </c>
      <c r="B273" s="288">
        <v>6</v>
      </c>
      <c r="C273" s="288">
        <v>1</v>
      </c>
      <c r="D273" s="288"/>
      <c r="E273" s="288"/>
      <c r="F273" s="289" t="s">
        <v>779</v>
      </c>
      <c r="G273" s="32">
        <f>+G274+G276+G278+G280+G282</f>
        <v>0</v>
      </c>
      <c r="H273" s="32">
        <f t="shared" ref="H273:O273" si="150">+H274+H276+H278+H280+H282</f>
        <v>0</v>
      </c>
      <c r="I273" s="32">
        <f t="shared" si="150"/>
        <v>0</v>
      </c>
      <c r="J273" s="32">
        <f t="shared" si="150"/>
        <v>0</v>
      </c>
      <c r="K273" s="32">
        <f t="shared" si="150"/>
        <v>0</v>
      </c>
      <c r="L273" s="32">
        <f t="shared" si="150"/>
        <v>0</v>
      </c>
      <c r="M273" s="32">
        <f t="shared" si="150"/>
        <v>0</v>
      </c>
      <c r="N273" s="32">
        <f t="shared" si="150"/>
        <v>0</v>
      </c>
      <c r="O273" s="32">
        <f t="shared" si="150"/>
        <v>0</v>
      </c>
    </row>
    <row r="274" spans="1:15" ht="12.75">
      <c r="A274" s="290">
        <v>2</v>
      </c>
      <c r="B274" s="291">
        <v>6</v>
      </c>
      <c r="C274" s="291">
        <v>1</v>
      </c>
      <c r="D274" s="291">
        <v>1</v>
      </c>
      <c r="E274" s="291"/>
      <c r="F274" s="299" t="s">
        <v>780</v>
      </c>
      <c r="G274" s="29">
        <f>+G275</f>
        <v>0</v>
      </c>
      <c r="H274" s="29">
        <f t="shared" ref="H274:O274" si="151">+H275</f>
        <v>0</v>
      </c>
      <c r="I274" s="29">
        <f t="shared" si="151"/>
        <v>0</v>
      </c>
      <c r="J274" s="29">
        <f t="shared" si="151"/>
        <v>0</v>
      </c>
      <c r="K274" s="29">
        <f t="shared" si="151"/>
        <v>0</v>
      </c>
      <c r="L274" s="29">
        <f t="shared" si="151"/>
        <v>0</v>
      </c>
      <c r="M274" s="29">
        <f t="shared" si="151"/>
        <v>0</v>
      </c>
      <c r="N274" s="29">
        <f t="shared" si="151"/>
        <v>0</v>
      </c>
      <c r="O274" s="54">
        <f t="shared" si="151"/>
        <v>0</v>
      </c>
    </row>
    <row r="275" spans="1:15" ht="12.75">
      <c r="A275" s="293">
        <v>2</v>
      </c>
      <c r="B275" s="294">
        <v>6</v>
      </c>
      <c r="C275" s="294">
        <v>1</v>
      </c>
      <c r="D275" s="294">
        <v>1</v>
      </c>
      <c r="E275" s="294" t="s">
        <v>572</v>
      </c>
      <c r="F275" s="295" t="s">
        <v>780</v>
      </c>
      <c r="G275" s="27"/>
      <c r="H275" s="27"/>
      <c r="I275" s="27"/>
      <c r="J275" s="27"/>
      <c r="K275" s="27"/>
      <c r="L275" s="27"/>
      <c r="M275" s="27"/>
      <c r="N275" s="311">
        <f>SUBTOTAL(9,G275:M275)</f>
        <v>0</v>
      </c>
      <c r="O275" s="314">
        <f t="shared" ref="O275:O283" si="152">IFERROR(N275/$N$18*100,"0.00")</f>
        <v>0</v>
      </c>
    </row>
    <row r="276" spans="1:15" ht="12.75">
      <c r="A276" s="290">
        <v>2</v>
      </c>
      <c r="B276" s="291">
        <v>6</v>
      </c>
      <c r="C276" s="291">
        <v>1</v>
      </c>
      <c r="D276" s="291">
        <v>2</v>
      </c>
      <c r="E276" s="291"/>
      <c r="F276" s="299" t="s">
        <v>781</v>
      </c>
      <c r="G276" s="29">
        <f>+G277</f>
        <v>0</v>
      </c>
      <c r="H276" s="29">
        <f t="shared" ref="H276:M276" si="153">+H277</f>
        <v>0</v>
      </c>
      <c r="I276" s="29">
        <f t="shared" si="153"/>
        <v>0</v>
      </c>
      <c r="J276" s="29">
        <f t="shared" si="153"/>
        <v>0</v>
      </c>
      <c r="K276" s="29">
        <f t="shared" si="153"/>
        <v>0</v>
      </c>
      <c r="L276" s="29">
        <f t="shared" si="153"/>
        <v>0</v>
      </c>
      <c r="M276" s="29">
        <f t="shared" si="153"/>
        <v>0</v>
      </c>
      <c r="N276" s="29">
        <f t="shared" si="147"/>
        <v>0</v>
      </c>
      <c r="O276" s="54">
        <f t="shared" ref="O276" si="154">+O277</f>
        <v>0</v>
      </c>
    </row>
    <row r="277" spans="1:15" ht="12.75">
      <c r="A277" s="293">
        <v>2</v>
      </c>
      <c r="B277" s="294">
        <v>6</v>
      </c>
      <c r="C277" s="294">
        <v>1</v>
      </c>
      <c r="D277" s="294">
        <v>2</v>
      </c>
      <c r="E277" s="294" t="s">
        <v>572</v>
      </c>
      <c r="F277" s="298" t="s">
        <v>781</v>
      </c>
      <c r="G277" s="27"/>
      <c r="H277" s="27"/>
      <c r="I277" s="27"/>
      <c r="J277" s="27"/>
      <c r="K277" s="27"/>
      <c r="L277" s="27"/>
      <c r="M277" s="27"/>
      <c r="N277" s="311">
        <f>SUBTOTAL(9,G277:M277)</f>
        <v>0</v>
      </c>
      <c r="O277" s="314">
        <f t="shared" si="152"/>
        <v>0</v>
      </c>
    </row>
    <row r="278" spans="1:15" ht="12.75">
      <c r="A278" s="290">
        <v>2</v>
      </c>
      <c r="B278" s="291">
        <v>6</v>
      </c>
      <c r="C278" s="291">
        <v>1</v>
      </c>
      <c r="D278" s="291">
        <v>3</v>
      </c>
      <c r="E278" s="291"/>
      <c r="F278" s="307" t="s">
        <v>782</v>
      </c>
      <c r="G278" s="29">
        <f>+G279</f>
        <v>0</v>
      </c>
      <c r="H278" s="29">
        <f t="shared" ref="H278:O278" si="155">+H279</f>
        <v>0</v>
      </c>
      <c r="I278" s="29">
        <f t="shared" si="155"/>
        <v>0</v>
      </c>
      <c r="J278" s="29">
        <f t="shared" si="155"/>
        <v>0</v>
      </c>
      <c r="K278" s="29">
        <f t="shared" si="155"/>
        <v>0</v>
      </c>
      <c r="L278" s="29">
        <f t="shared" si="155"/>
        <v>0</v>
      </c>
      <c r="M278" s="29">
        <f t="shared" si="155"/>
        <v>0</v>
      </c>
      <c r="N278" s="29">
        <f t="shared" si="155"/>
        <v>0</v>
      </c>
      <c r="O278" s="54">
        <f t="shared" si="155"/>
        <v>0</v>
      </c>
    </row>
    <row r="279" spans="1:15" ht="12.75">
      <c r="A279" s="293">
        <v>2</v>
      </c>
      <c r="B279" s="294">
        <v>6</v>
      </c>
      <c r="C279" s="294">
        <v>1</v>
      </c>
      <c r="D279" s="294">
        <v>3</v>
      </c>
      <c r="E279" s="294" t="s">
        <v>572</v>
      </c>
      <c r="F279" s="298" t="s">
        <v>782</v>
      </c>
      <c r="G279" s="27"/>
      <c r="H279" s="27"/>
      <c r="I279" s="27"/>
      <c r="J279" s="27"/>
      <c r="K279" s="27"/>
      <c r="L279" s="27"/>
      <c r="M279" s="27"/>
      <c r="N279" s="311">
        <f>SUBTOTAL(9,G279:M279)</f>
        <v>0</v>
      </c>
      <c r="O279" s="314">
        <f t="shared" si="152"/>
        <v>0</v>
      </c>
    </row>
    <row r="280" spans="1:15" ht="12.75">
      <c r="A280" s="290">
        <v>2</v>
      </c>
      <c r="B280" s="291">
        <v>6</v>
      </c>
      <c r="C280" s="291">
        <v>1</v>
      </c>
      <c r="D280" s="291">
        <v>4</v>
      </c>
      <c r="E280" s="291"/>
      <c r="F280" s="299" t="s">
        <v>783</v>
      </c>
      <c r="G280" s="29">
        <f>+G281</f>
        <v>0</v>
      </c>
      <c r="H280" s="29">
        <f t="shared" ref="H280:O280" si="156">+H281</f>
        <v>0</v>
      </c>
      <c r="I280" s="29">
        <f t="shared" si="156"/>
        <v>0</v>
      </c>
      <c r="J280" s="29">
        <f t="shared" si="156"/>
        <v>0</v>
      </c>
      <c r="K280" s="29">
        <f t="shared" si="156"/>
        <v>0</v>
      </c>
      <c r="L280" s="29">
        <f t="shared" si="156"/>
        <v>0</v>
      </c>
      <c r="M280" s="29">
        <f t="shared" si="156"/>
        <v>0</v>
      </c>
      <c r="N280" s="29">
        <f t="shared" si="156"/>
        <v>0</v>
      </c>
      <c r="O280" s="54">
        <f t="shared" si="156"/>
        <v>0</v>
      </c>
    </row>
    <row r="281" spans="1:15" ht="12.75">
      <c r="A281" s="293">
        <v>2</v>
      </c>
      <c r="B281" s="294">
        <v>6</v>
      </c>
      <c r="C281" s="294">
        <v>1</v>
      </c>
      <c r="D281" s="294">
        <v>4</v>
      </c>
      <c r="E281" s="294" t="s">
        <v>572</v>
      </c>
      <c r="F281" s="298" t="s">
        <v>783</v>
      </c>
      <c r="G281" s="27"/>
      <c r="H281" s="27"/>
      <c r="I281" s="27"/>
      <c r="J281" s="27"/>
      <c r="K281" s="27"/>
      <c r="L281" s="27"/>
      <c r="M281" s="27"/>
      <c r="N281" s="311">
        <f t="shared" ref="N281:N286" si="157">SUBTOTAL(9,G281:M281)</f>
        <v>0</v>
      </c>
      <c r="O281" s="314">
        <f t="shared" si="152"/>
        <v>0</v>
      </c>
    </row>
    <row r="282" spans="1:15" ht="12.75">
      <c r="A282" s="290">
        <v>2</v>
      </c>
      <c r="B282" s="291">
        <v>6</v>
      </c>
      <c r="C282" s="291">
        <v>1</v>
      </c>
      <c r="D282" s="291">
        <v>9</v>
      </c>
      <c r="E282" s="291"/>
      <c r="F282" s="299" t="s">
        <v>784</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c r="A283" s="293">
        <v>2</v>
      </c>
      <c r="B283" s="294">
        <v>6</v>
      </c>
      <c r="C283" s="294">
        <v>1</v>
      </c>
      <c r="D283" s="294">
        <v>9</v>
      </c>
      <c r="E283" s="294" t="s">
        <v>572</v>
      </c>
      <c r="F283" s="298" t="s">
        <v>784</v>
      </c>
      <c r="G283" s="27"/>
      <c r="H283" s="27"/>
      <c r="I283" s="27"/>
      <c r="J283" s="27"/>
      <c r="K283" s="27"/>
      <c r="L283" s="27"/>
      <c r="M283" s="27"/>
      <c r="N283" s="311">
        <f t="shared" si="157"/>
        <v>0</v>
      </c>
      <c r="O283" s="314">
        <f t="shared" si="152"/>
        <v>0</v>
      </c>
    </row>
    <row r="284" spans="1:15" ht="12.75">
      <c r="A284" s="287">
        <v>2</v>
      </c>
      <c r="B284" s="288">
        <v>6</v>
      </c>
      <c r="C284" s="288">
        <v>2</v>
      </c>
      <c r="D284" s="288"/>
      <c r="E284" s="288"/>
      <c r="F284" s="289" t="s">
        <v>785</v>
      </c>
      <c r="G284" s="32">
        <f>+G285+G287+G289</f>
        <v>0</v>
      </c>
      <c r="H284" s="32">
        <f t="shared" ref="H284:O284" si="159">+H285+H287+H289</f>
        <v>0</v>
      </c>
      <c r="I284" s="32">
        <f t="shared" si="159"/>
        <v>0</v>
      </c>
      <c r="J284" s="32">
        <f t="shared" si="159"/>
        <v>0</v>
      </c>
      <c r="K284" s="32">
        <f t="shared" si="159"/>
        <v>0</v>
      </c>
      <c r="L284" s="32">
        <f t="shared" si="159"/>
        <v>0</v>
      </c>
      <c r="M284" s="32">
        <f>+M285+M287+M289</f>
        <v>0</v>
      </c>
      <c r="N284" s="32">
        <f t="shared" si="159"/>
        <v>0</v>
      </c>
      <c r="O284" s="32">
        <f t="shared" si="159"/>
        <v>0</v>
      </c>
    </row>
    <row r="285" spans="1:15" ht="12.75">
      <c r="A285" s="290">
        <v>2</v>
      </c>
      <c r="B285" s="291">
        <v>6</v>
      </c>
      <c r="C285" s="291">
        <v>2</v>
      </c>
      <c r="D285" s="291">
        <v>1</v>
      </c>
      <c r="E285" s="291"/>
      <c r="F285" s="299" t="s">
        <v>786</v>
      </c>
      <c r="G285" s="29">
        <f>+G286</f>
        <v>0</v>
      </c>
      <c r="H285" s="29">
        <f t="shared" ref="H285:O285" si="160">+H286</f>
        <v>0</v>
      </c>
      <c r="I285" s="29">
        <f t="shared" si="160"/>
        <v>0</v>
      </c>
      <c r="J285" s="29">
        <f t="shared" si="160"/>
        <v>0</v>
      </c>
      <c r="K285" s="29">
        <f t="shared" si="160"/>
        <v>0</v>
      </c>
      <c r="L285" s="29">
        <f t="shared" si="160"/>
        <v>0</v>
      </c>
      <c r="M285" s="29">
        <f t="shared" si="160"/>
        <v>0</v>
      </c>
      <c r="N285" s="29">
        <f t="shared" si="160"/>
        <v>0</v>
      </c>
      <c r="O285" s="54">
        <f t="shared" si="160"/>
        <v>0</v>
      </c>
    </row>
    <row r="286" spans="1:15" ht="12.75">
      <c r="A286" s="300">
        <v>2</v>
      </c>
      <c r="B286" s="294">
        <v>6</v>
      </c>
      <c r="C286" s="294">
        <v>2</v>
      </c>
      <c r="D286" s="294">
        <v>1</v>
      </c>
      <c r="E286" s="294" t="s">
        <v>572</v>
      </c>
      <c r="F286" s="298" t="s">
        <v>786</v>
      </c>
      <c r="G286" s="27"/>
      <c r="H286" s="27"/>
      <c r="I286" s="27"/>
      <c r="J286" s="27"/>
      <c r="K286" s="27"/>
      <c r="L286" s="27"/>
      <c r="M286" s="27"/>
      <c r="N286" s="311">
        <f t="shared" si="157"/>
        <v>0</v>
      </c>
      <c r="O286" s="314">
        <f t="shared" ref="O286" si="161">IFERROR(N286/$N$18*100,"0.00")</f>
        <v>0</v>
      </c>
    </row>
    <row r="287" spans="1:15" ht="12.75">
      <c r="A287" s="290">
        <v>2</v>
      </c>
      <c r="B287" s="291">
        <v>6</v>
      </c>
      <c r="C287" s="291">
        <v>2</v>
      </c>
      <c r="D287" s="291">
        <v>3</v>
      </c>
      <c r="E287" s="291"/>
      <c r="F287" s="299" t="s">
        <v>787</v>
      </c>
      <c r="G287" s="29">
        <f>+G288</f>
        <v>0</v>
      </c>
      <c r="H287" s="29">
        <f t="shared" ref="H287:N287" si="162">+H288+H289+H290+H291+H292+H293+H294</f>
        <v>0</v>
      </c>
      <c r="I287" s="29">
        <f t="shared" si="162"/>
        <v>0</v>
      </c>
      <c r="J287" s="29">
        <f t="shared" si="162"/>
        <v>0</v>
      </c>
      <c r="K287" s="29">
        <f t="shared" si="162"/>
        <v>0</v>
      </c>
      <c r="L287" s="29">
        <f t="shared" si="162"/>
        <v>0</v>
      </c>
      <c r="M287" s="29">
        <f t="shared" si="162"/>
        <v>0</v>
      </c>
      <c r="N287" s="29">
        <f t="shared" si="162"/>
        <v>0</v>
      </c>
      <c r="O287" s="54">
        <f>+O288+O289+O290+O291+O292+O293+O294</f>
        <v>0</v>
      </c>
    </row>
    <row r="288" spans="1:15" ht="12.75">
      <c r="A288" s="300">
        <v>2</v>
      </c>
      <c r="B288" s="294">
        <v>6</v>
      </c>
      <c r="C288" s="294">
        <v>2</v>
      </c>
      <c r="D288" s="294">
        <v>3</v>
      </c>
      <c r="E288" s="294" t="s">
        <v>572</v>
      </c>
      <c r="F288" s="298" t="s">
        <v>787</v>
      </c>
      <c r="G288" s="27"/>
      <c r="H288" s="27"/>
      <c r="I288" s="27"/>
      <c r="J288" s="27"/>
      <c r="K288" s="27"/>
      <c r="L288" s="27"/>
      <c r="M288" s="27"/>
      <c r="N288" s="311">
        <f t="shared" ref="N288:N295" si="163">SUBTOTAL(9,G288:M288)</f>
        <v>0</v>
      </c>
      <c r="O288" s="314">
        <f t="shared" ref="O288:O295" si="164">IFERROR(N288/$N$18*100,"0.00")</f>
        <v>0</v>
      </c>
    </row>
    <row r="289" spans="1:15" ht="12.75">
      <c r="A289" s="290">
        <v>2</v>
      </c>
      <c r="B289" s="291">
        <v>6</v>
      </c>
      <c r="C289" s="291">
        <v>2</v>
      </c>
      <c r="D289" s="291">
        <v>4</v>
      </c>
      <c r="E289" s="291"/>
      <c r="F289" s="299" t="s">
        <v>788</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c r="A290" s="300">
        <v>2</v>
      </c>
      <c r="B290" s="294">
        <v>6</v>
      </c>
      <c r="C290" s="294">
        <v>2</v>
      </c>
      <c r="D290" s="294">
        <v>4</v>
      </c>
      <c r="E290" s="294" t="s">
        <v>572</v>
      </c>
      <c r="F290" s="295" t="s">
        <v>788</v>
      </c>
      <c r="G290" s="27"/>
      <c r="H290" s="27"/>
      <c r="I290" s="27"/>
      <c r="J290" s="27"/>
      <c r="K290" s="27"/>
      <c r="L290" s="27"/>
      <c r="M290" s="27"/>
      <c r="N290" s="311">
        <f t="shared" si="163"/>
        <v>0</v>
      </c>
      <c r="O290" s="314">
        <f t="shared" si="164"/>
        <v>0</v>
      </c>
    </row>
    <row r="291" spans="1:15" ht="12.75">
      <c r="A291" s="287">
        <v>2</v>
      </c>
      <c r="B291" s="288">
        <v>6</v>
      </c>
      <c r="C291" s="288">
        <v>3</v>
      </c>
      <c r="D291" s="288"/>
      <c r="E291" s="288"/>
      <c r="F291" s="289" t="s">
        <v>789</v>
      </c>
      <c r="G291" s="32">
        <f>+G292+G294</f>
        <v>0</v>
      </c>
      <c r="H291" s="32">
        <f t="shared" ref="H291:O291" si="166">+H292+H294</f>
        <v>0</v>
      </c>
      <c r="I291" s="32">
        <f t="shared" si="166"/>
        <v>0</v>
      </c>
      <c r="J291" s="32">
        <f t="shared" si="166"/>
        <v>0</v>
      </c>
      <c r="K291" s="32">
        <f t="shared" si="166"/>
        <v>0</v>
      </c>
      <c r="L291" s="32">
        <f t="shared" si="166"/>
        <v>0</v>
      </c>
      <c r="M291" s="32">
        <f t="shared" si="166"/>
        <v>0</v>
      </c>
      <c r="N291" s="32">
        <f t="shared" si="166"/>
        <v>0</v>
      </c>
      <c r="O291" s="32">
        <f t="shared" si="166"/>
        <v>0</v>
      </c>
    </row>
    <row r="292" spans="1:15" ht="12.75">
      <c r="A292" s="302">
        <v>2</v>
      </c>
      <c r="B292" s="291">
        <v>6</v>
      </c>
      <c r="C292" s="291">
        <v>3</v>
      </c>
      <c r="D292" s="291">
        <v>1</v>
      </c>
      <c r="E292" s="291"/>
      <c r="F292" s="307" t="s">
        <v>790</v>
      </c>
      <c r="G292" s="29">
        <f>+G293</f>
        <v>0</v>
      </c>
      <c r="H292" s="29">
        <f t="shared" ref="H292:O292" si="167">+H293</f>
        <v>0</v>
      </c>
      <c r="I292" s="29">
        <f t="shared" si="167"/>
        <v>0</v>
      </c>
      <c r="J292" s="29">
        <f t="shared" si="167"/>
        <v>0</v>
      </c>
      <c r="K292" s="29">
        <f t="shared" si="167"/>
        <v>0</v>
      </c>
      <c r="L292" s="29">
        <f t="shared" si="167"/>
        <v>0</v>
      </c>
      <c r="M292" s="29">
        <f t="shared" si="167"/>
        <v>0</v>
      </c>
      <c r="N292" s="29">
        <f t="shared" si="167"/>
        <v>0</v>
      </c>
      <c r="O292" s="54">
        <f t="shared" si="167"/>
        <v>0</v>
      </c>
    </row>
    <row r="293" spans="1:15" ht="12.75">
      <c r="A293" s="293">
        <v>2</v>
      </c>
      <c r="B293" s="294">
        <v>6</v>
      </c>
      <c r="C293" s="294">
        <v>3</v>
      </c>
      <c r="D293" s="294">
        <v>1</v>
      </c>
      <c r="E293" s="294" t="s">
        <v>572</v>
      </c>
      <c r="F293" s="295" t="s">
        <v>790</v>
      </c>
      <c r="G293" s="27"/>
      <c r="H293" s="27"/>
      <c r="I293" s="27"/>
      <c r="J293" s="27"/>
      <c r="K293" s="27"/>
      <c r="L293" s="27"/>
      <c r="M293" s="27"/>
      <c r="N293" s="311">
        <f t="shared" si="163"/>
        <v>0</v>
      </c>
      <c r="O293" s="314">
        <f t="shared" si="164"/>
        <v>0</v>
      </c>
    </row>
    <row r="294" spans="1:15" ht="12.75">
      <c r="A294" s="290">
        <v>2</v>
      </c>
      <c r="B294" s="291">
        <v>6</v>
      </c>
      <c r="C294" s="291">
        <v>3</v>
      </c>
      <c r="D294" s="291">
        <v>2</v>
      </c>
      <c r="E294" s="291"/>
      <c r="F294" s="299" t="s">
        <v>791</v>
      </c>
      <c r="G294" s="29">
        <f>+G295</f>
        <v>0</v>
      </c>
      <c r="H294" s="29">
        <f t="shared" ref="H294:O294" si="168">+H295</f>
        <v>0</v>
      </c>
      <c r="I294" s="29">
        <f t="shared" si="168"/>
        <v>0</v>
      </c>
      <c r="J294" s="29">
        <f t="shared" si="168"/>
        <v>0</v>
      </c>
      <c r="K294" s="29">
        <f t="shared" si="168"/>
        <v>0</v>
      </c>
      <c r="L294" s="29">
        <f t="shared" si="168"/>
        <v>0</v>
      </c>
      <c r="M294" s="29">
        <f t="shared" si="168"/>
        <v>0</v>
      </c>
      <c r="N294" s="29">
        <f t="shared" si="168"/>
        <v>0</v>
      </c>
      <c r="O294" s="54">
        <f t="shared" si="168"/>
        <v>0</v>
      </c>
    </row>
    <row r="295" spans="1:15" ht="12.75">
      <c r="A295" s="300">
        <v>2</v>
      </c>
      <c r="B295" s="294">
        <v>6</v>
      </c>
      <c r="C295" s="294">
        <v>3</v>
      </c>
      <c r="D295" s="294">
        <v>2</v>
      </c>
      <c r="E295" s="294" t="s">
        <v>572</v>
      </c>
      <c r="F295" s="298" t="s">
        <v>791</v>
      </c>
      <c r="G295" s="27"/>
      <c r="H295" s="27"/>
      <c r="I295" s="27"/>
      <c r="J295" s="27"/>
      <c r="K295" s="27"/>
      <c r="L295" s="27"/>
      <c r="M295" s="27"/>
      <c r="N295" s="311">
        <f t="shared" si="163"/>
        <v>0</v>
      </c>
      <c r="O295" s="314">
        <f t="shared" si="164"/>
        <v>0</v>
      </c>
    </row>
    <row r="296" spans="1:15" ht="12.75">
      <c r="A296" s="287">
        <v>2</v>
      </c>
      <c r="B296" s="288">
        <v>6</v>
      </c>
      <c r="C296" s="288">
        <v>4</v>
      </c>
      <c r="D296" s="288"/>
      <c r="E296" s="288"/>
      <c r="F296" s="289" t="s">
        <v>792</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c r="A297" s="290">
        <v>2</v>
      </c>
      <c r="B297" s="291">
        <v>6</v>
      </c>
      <c r="C297" s="291">
        <v>4</v>
      </c>
      <c r="D297" s="291">
        <v>1</v>
      </c>
      <c r="E297" s="291"/>
      <c r="F297" s="299" t="s">
        <v>793</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c r="A298" s="300">
        <v>2</v>
      </c>
      <c r="B298" s="294">
        <v>6</v>
      </c>
      <c r="C298" s="294">
        <v>4</v>
      </c>
      <c r="D298" s="294">
        <v>1</v>
      </c>
      <c r="E298" s="294" t="s">
        <v>572</v>
      </c>
      <c r="F298" s="298" t="s">
        <v>793</v>
      </c>
      <c r="G298" s="27"/>
      <c r="H298" s="27"/>
      <c r="I298" s="27"/>
      <c r="J298" s="27"/>
      <c r="K298" s="27"/>
      <c r="L298" s="27"/>
      <c r="M298" s="27"/>
      <c r="N298" s="311">
        <f t="shared" ref="N298:N302" si="171">SUBTOTAL(9,G298:M298)</f>
        <v>0</v>
      </c>
      <c r="O298" s="314">
        <f t="shared" ref="O298:O328" si="172">IFERROR(N298/$N$18*100,"0.00")</f>
        <v>0</v>
      </c>
    </row>
    <row r="299" spans="1:15" ht="12.75">
      <c r="A299" s="290">
        <v>2</v>
      </c>
      <c r="B299" s="291">
        <v>6</v>
      </c>
      <c r="C299" s="291">
        <v>4</v>
      </c>
      <c r="D299" s="291">
        <v>2</v>
      </c>
      <c r="E299" s="291"/>
      <c r="F299" s="299" t="s">
        <v>794</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c r="A300" s="300">
        <v>2</v>
      </c>
      <c r="B300" s="294">
        <v>6</v>
      </c>
      <c r="C300" s="294">
        <v>4</v>
      </c>
      <c r="D300" s="294">
        <v>2</v>
      </c>
      <c r="E300" s="294" t="s">
        <v>572</v>
      </c>
      <c r="F300" s="298" t="s">
        <v>794</v>
      </c>
      <c r="G300" s="27"/>
      <c r="H300" s="27"/>
      <c r="I300" s="27"/>
      <c r="J300" s="27"/>
      <c r="K300" s="27"/>
      <c r="L300" s="27"/>
      <c r="M300" s="27"/>
      <c r="N300" s="311">
        <f t="shared" si="171"/>
        <v>0</v>
      </c>
      <c r="O300" s="314">
        <f t="shared" si="172"/>
        <v>0</v>
      </c>
    </row>
    <row r="301" spans="1:15" ht="12.75">
      <c r="A301" s="290">
        <v>2</v>
      </c>
      <c r="B301" s="291">
        <v>6</v>
      </c>
      <c r="C301" s="291">
        <v>4</v>
      </c>
      <c r="D301" s="291">
        <v>8</v>
      </c>
      <c r="E301" s="291"/>
      <c r="F301" s="299" t="s">
        <v>795</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c r="A302" s="300">
        <v>2</v>
      </c>
      <c r="B302" s="294">
        <v>6</v>
      </c>
      <c r="C302" s="294">
        <v>4</v>
      </c>
      <c r="D302" s="294">
        <v>8</v>
      </c>
      <c r="E302" s="294" t="s">
        <v>572</v>
      </c>
      <c r="F302" s="298" t="s">
        <v>795</v>
      </c>
      <c r="G302" s="27"/>
      <c r="H302" s="27"/>
      <c r="I302" s="27"/>
      <c r="J302" s="27"/>
      <c r="K302" s="27"/>
      <c r="L302" s="27"/>
      <c r="M302" s="27"/>
      <c r="N302" s="311">
        <f t="shared" si="171"/>
        <v>0</v>
      </c>
      <c r="O302" s="314">
        <f t="shared" si="172"/>
        <v>0</v>
      </c>
    </row>
    <row r="303" spans="1:15" ht="12.75">
      <c r="A303" s="287">
        <v>2</v>
      </c>
      <c r="B303" s="288">
        <v>6</v>
      </c>
      <c r="C303" s="288">
        <v>5</v>
      </c>
      <c r="D303" s="288"/>
      <c r="E303" s="288"/>
      <c r="F303" s="289" t="s">
        <v>796</v>
      </c>
      <c r="G303" s="32">
        <f>+G304+G306+G308+G310</f>
        <v>0</v>
      </c>
      <c r="H303" s="32">
        <f t="shared" ref="H303:O303" si="177">+H304+H306+H308+H310</f>
        <v>0</v>
      </c>
      <c r="I303" s="32">
        <f t="shared" si="177"/>
        <v>0</v>
      </c>
      <c r="J303" s="32">
        <f t="shared" si="177"/>
        <v>0</v>
      </c>
      <c r="K303" s="32">
        <f t="shared" si="177"/>
        <v>0</v>
      </c>
      <c r="L303" s="32">
        <f t="shared" si="177"/>
        <v>0</v>
      </c>
      <c r="M303" s="32">
        <f t="shared" si="177"/>
        <v>0</v>
      </c>
      <c r="N303" s="32">
        <f>+N304+N306+N308+N310</f>
        <v>0</v>
      </c>
      <c r="O303" s="32">
        <f t="shared" si="177"/>
        <v>0</v>
      </c>
    </row>
    <row r="304" spans="1:15" ht="12.75">
      <c r="A304" s="290">
        <v>2</v>
      </c>
      <c r="B304" s="291">
        <v>6</v>
      </c>
      <c r="C304" s="291">
        <v>5</v>
      </c>
      <c r="D304" s="291">
        <v>2</v>
      </c>
      <c r="E304" s="291"/>
      <c r="F304" s="299" t="s">
        <v>797</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c r="A305" s="293">
        <v>2</v>
      </c>
      <c r="B305" s="294">
        <v>6</v>
      </c>
      <c r="C305" s="294">
        <v>5</v>
      </c>
      <c r="D305" s="294">
        <v>2</v>
      </c>
      <c r="E305" s="294" t="s">
        <v>572</v>
      </c>
      <c r="F305" s="298" t="s">
        <v>797</v>
      </c>
      <c r="G305" s="27"/>
      <c r="H305" s="27"/>
      <c r="I305" s="27"/>
      <c r="J305" s="27"/>
      <c r="K305" s="27"/>
      <c r="L305" s="27"/>
      <c r="M305" s="27"/>
      <c r="N305" s="311">
        <f t="shared" ref="N305" si="179">SUBTOTAL(9,G305:M305)</f>
        <v>0</v>
      </c>
      <c r="O305" s="314">
        <f t="shared" si="172"/>
        <v>0</v>
      </c>
    </row>
    <row r="306" spans="1:15" ht="12.75">
      <c r="A306" s="290">
        <v>2</v>
      </c>
      <c r="B306" s="291">
        <v>6</v>
      </c>
      <c r="C306" s="291">
        <v>5</v>
      </c>
      <c r="D306" s="291">
        <v>4</v>
      </c>
      <c r="E306" s="291"/>
      <c r="F306" s="299" t="s">
        <v>798</v>
      </c>
      <c r="G306" s="29">
        <f>+G307</f>
        <v>0</v>
      </c>
      <c r="H306" s="29">
        <f t="shared" ref="H306:O306" si="180">+H307</f>
        <v>0</v>
      </c>
      <c r="I306" s="29">
        <f t="shared" si="180"/>
        <v>0</v>
      </c>
      <c r="J306" s="29">
        <f t="shared" si="180"/>
        <v>0</v>
      </c>
      <c r="K306" s="29">
        <f t="shared" si="180"/>
        <v>0</v>
      </c>
      <c r="L306" s="29">
        <f t="shared" si="180"/>
        <v>0</v>
      </c>
      <c r="M306" s="29">
        <f t="shared" si="180"/>
        <v>0</v>
      </c>
      <c r="N306" s="29">
        <f t="shared" si="180"/>
        <v>0</v>
      </c>
      <c r="O306" s="54">
        <f t="shared" si="180"/>
        <v>0</v>
      </c>
    </row>
    <row r="307" spans="1:15" ht="12.75">
      <c r="A307" s="293">
        <v>2</v>
      </c>
      <c r="B307" s="294">
        <v>6</v>
      </c>
      <c r="C307" s="294">
        <v>5</v>
      </c>
      <c r="D307" s="294">
        <v>4</v>
      </c>
      <c r="E307" s="294" t="s">
        <v>572</v>
      </c>
      <c r="F307" s="298" t="s">
        <v>798</v>
      </c>
      <c r="G307" s="27"/>
      <c r="H307" s="27"/>
      <c r="I307" s="27"/>
      <c r="J307" s="27"/>
      <c r="K307" s="27"/>
      <c r="L307" s="27"/>
      <c r="M307" s="27"/>
      <c r="N307" s="311">
        <f t="shared" ref="N307:N314" si="181">SUBTOTAL(9,G307:M307)</f>
        <v>0</v>
      </c>
      <c r="O307" s="314">
        <f t="shared" si="172"/>
        <v>0</v>
      </c>
    </row>
    <row r="308" spans="1:15" ht="12.75">
      <c r="A308" s="290">
        <v>2</v>
      </c>
      <c r="B308" s="291">
        <v>6</v>
      </c>
      <c r="C308" s="291">
        <v>5</v>
      </c>
      <c r="D308" s="291">
        <v>5</v>
      </c>
      <c r="E308" s="291"/>
      <c r="F308" s="299" t="s">
        <v>799</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75">
      <c r="A309" s="293">
        <v>2</v>
      </c>
      <c r="B309" s="294">
        <v>6</v>
      </c>
      <c r="C309" s="294">
        <v>5</v>
      </c>
      <c r="D309" s="294">
        <v>5</v>
      </c>
      <c r="E309" s="294" t="s">
        <v>572</v>
      </c>
      <c r="F309" s="298" t="s">
        <v>799</v>
      </c>
      <c r="G309" s="27"/>
      <c r="H309" s="27"/>
      <c r="I309" s="27"/>
      <c r="J309" s="27"/>
      <c r="K309" s="27"/>
      <c r="L309" s="27"/>
      <c r="M309" s="27"/>
      <c r="N309" s="311">
        <f t="shared" si="181"/>
        <v>0</v>
      </c>
      <c r="O309" s="314">
        <f t="shared" si="172"/>
        <v>0</v>
      </c>
    </row>
    <row r="310" spans="1:15" ht="12.75">
      <c r="A310" s="290">
        <v>2</v>
      </c>
      <c r="B310" s="291">
        <v>6</v>
      </c>
      <c r="C310" s="291">
        <v>5</v>
      </c>
      <c r="D310" s="291">
        <v>6</v>
      </c>
      <c r="E310" s="291"/>
      <c r="F310" s="299" t="s">
        <v>800</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75">
      <c r="A311" s="293">
        <v>2</v>
      </c>
      <c r="B311" s="294">
        <v>6</v>
      </c>
      <c r="C311" s="294">
        <v>5</v>
      </c>
      <c r="D311" s="294">
        <v>6</v>
      </c>
      <c r="E311" s="294" t="s">
        <v>572</v>
      </c>
      <c r="F311" s="298" t="s">
        <v>800</v>
      </c>
      <c r="G311" s="27"/>
      <c r="H311" s="27"/>
      <c r="I311" s="27"/>
      <c r="J311" s="27"/>
      <c r="K311" s="27"/>
      <c r="L311" s="27"/>
      <c r="M311" s="27"/>
      <c r="N311" s="311">
        <f t="shared" si="181"/>
        <v>0</v>
      </c>
      <c r="O311" s="314">
        <f t="shared" si="172"/>
        <v>0</v>
      </c>
    </row>
    <row r="312" spans="1:15" ht="12.75">
      <c r="A312" s="287">
        <v>2</v>
      </c>
      <c r="B312" s="288">
        <v>6</v>
      </c>
      <c r="C312" s="288">
        <v>6</v>
      </c>
      <c r="D312" s="288"/>
      <c r="E312" s="288"/>
      <c r="F312" s="289" t="s">
        <v>801</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75">
      <c r="A313" s="290">
        <v>2</v>
      </c>
      <c r="B313" s="291">
        <v>6</v>
      </c>
      <c r="C313" s="291">
        <v>6</v>
      </c>
      <c r="D313" s="291">
        <v>1</v>
      </c>
      <c r="E313" s="291"/>
      <c r="F313" s="307" t="s">
        <v>802</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75">
      <c r="A314" s="293">
        <v>2</v>
      </c>
      <c r="B314" s="294">
        <v>6</v>
      </c>
      <c r="C314" s="294">
        <v>6</v>
      </c>
      <c r="D314" s="294">
        <v>1</v>
      </c>
      <c r="E314" s="294" t="s">
        <v>572</v>
      </c>
      <c r="F314" s="298" t="s">
        <v>802</v>
      </c>
      <c r="G314" s="27"/>
      <c r="H314" s="27"/>
      <c r="I314" s="27"/>
      <c r="J314" s="27"/>
      <c r="K314" s="27"/>
      <c r="L314" s="27"/>
      <c r="M314" s="27"/>
      <c r="N314" s="312">
        <f t="shared" si="181"/>
        <v>0</v>
      </c>
      <c r="O314" s="314">
        <f t="shared" si="172"/>
        <v>0</v>
      </c>
    </row>
    <row r="315" spans="1:15" ht="12.75">
      <c r="A315" s="287">
        <v>2</v>
      </c>
      <c r="B315" s="288">
        <v>6</v>
      </c>
      <c r="C315" s="288">
        <v>8</v>
      </c>
      <c r="D315" s="288"/>
      <c r="E315" s="288"/>
      <c r="F315" s="289" t="s">
        <v>803</v>
      </c>
      <c r="G315" s="32">
        <f>+G316+G319+G321+G323</f>
        <v>0</v>
      </c>
      <c r="H315" s="32">
        <f t="shared" ref="H315:O315" si="185">+H316+H319+H321+H323</f>
        <v>0</v>
      </c>
      <c r="I315" s="32">
        <f t="shared" si="185"/>
        <v>0</v>
      </c>
      <c r="J315" s="32">
        <f t="shared" si="185"/>
        <v>0</v>
      </c>
      <c r="K315" s="32">
        <f t="shared" si="185"/>
        <v>0</v>
      </c>
      <c r="L315" s="32">
        <f t="shared" si="185"/>
        <v>0</v>
      </c>
      <c r="M315" s="32">
        <f t="shared" si="185"/>
        <v>0</v>
      </c>
      <c r="N315" s="32">
        <f>+N316+N319+N321+N323</f>
        <v>0</v>
      </c>
      <c r="O315" s="32">
        <f t="shared" si="185"/>
        <v>0</v>
      </c>
    </row>
    <row r="316" spans="1:15" ht="12.75">
      <c r="A316" s="290">
        <v>2</v>
      </c>
      <c r="B316" s="291">
        <v>6</v>
      </c>
      <c r="C316" s="291">
        <v>8</v>
      </c>
      <c r="D316" s="291">
        <v>3</v>
      </c>
      <c r="E316" s="291"/>
      <c r="F316" s="299" t="s">
        <v>804</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c r="A317" s="300">
        <v>2</v>
      </c>
      <c r="B317" s="294">
        <v>6</v>
      </c>
      <c r="C317" s="294">
        <v>8</v>
      </c>
      <c r="D317" s="294">
        <v>3</v>
      </c>
      <c r="E317" s="294" t="s">
        <v>572</v>
      </c>
      <c r="F317" s="298" t="s">
        <v>805</v>
      </c>
      <c r="G317" s="27"/>
      <c r="H317" s="27"/>
      <c r="I317" s="27"/>
      <c r="J317" s="27"/>
      <c r="K317" s="27"/>
      <c r="L317" s="27"/>
      <c r="M317" s="27"/>
      <c r="N317" s="311">
        <f t="shared" ref="N317" si="187">SUBTOTAL(9,G317:M317)</f>
        <v>0</v>
      </c>
      <c r="O317" s="314">
        <f>IFERROR(N317/$N$18*100,"0.00")</f>
        <v>0</v>
      </c>
    </row>
    <row r="318" spans="1:15" ht="12.75">
      <c r="A318" s="300">
        <v>2</v>
      </c>
      <c r="B318" s="294">
        <v>6</v>
      </c>
      <c r="C318" s="294">
        <v>8</v>
      </c>
      <c r="D318" s="294">
        <v>3</v>
      </c>
      <c r="E318" s="294" t="s">
        <v>574</v>
      </c>
      <c r="F318" s="298" t="s">
        <v>99</v>
      </c>
      <c r="G318" s="27"/>
      <c r="H318" s="27"/>
      <c r="I318" s="27"/>
      <c r="J318" s="27"/>
      <c r="K318" s="27"/>
      <c r="L318" s="27"/>
      <c r="M318" s="27"/>
      <c r="N318" s="311">
        <f>SUBTOTAL(9,G318:M318)</f>
        <v>0</v>
      </c>
      <c r="O318" s="314">
        <f t="shared" si="172"/>
        <v>0</v>
      </c>
    </row>
    <row r="319" spans="1:15" ht="12.75">
      <c r="A319" s="290">
        <v>2</v>
      </c>
      <c r="B319" s="291">
        <v>6</v>
      </c>
      <c r="C319" s="291">
        <v>8</v>
      </c>
      <c r="D319" s="291">
        <v>5</v>
      </c>
      <c r="E319" s="291"/>
      <c r="F319" s="299" t="s">
        <v>806</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c r="A320" s="300">
        <v>2</v>
      </c>
      <c r="B320" s="294">
        <v>6</v>
      </c>
      <c r="C320" s="294">
        <v>8</v>
      </c>
      <c r="D320" s="294">
        <v>5</v>
      </c>
      <c r="E320" s="294" t="s">
        <v>572</v>
      </c>
      <c r="F320" s="298" t="s">
        <v>806</v>
      </c>
      <c r="G320" s="27"/>
      <c r="H320" s="27"/>
      <c r="I320" s="27"/>
      <c r="J320" s="27"/>
      <c r="K320" s="27"/>
      <c r="L320" s="27"/>
      <c r="M320" s="27"/>
      <c r="N320" s="312">
        <f>SUBTOTAL(9,G320:M320)</f>
        <v>0</v>
      </c>
      <c r="O320" s="314">
        <f t="shared" si="172"/>
        <v>0</v>
      </c>
    </row>
    <row r="321" spans="1:15" ht="12.75">
      <c r="A321" s="290">
        <v>2</v>
      </c>
      <c r="B321" s="291">
        <v>6</v>
      </c>
      <c r="C321" s="291">
        <v>8</v>
      </c>
      <c r="D321" s="291">
        <v>8</v>
      </c>
      <c r="E321" s="291"/>
      <c r="F321" s="307" t="s">
        <v>807</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c r="A322" s="300">
        <v>2</v>
      </c>
      <c r="B322" s="294">
        <v>6</v>
      </c>
      <c r="C322" s="294">
        <v>8</v>
      </c>
      <c r="D322" s="294">
        <v>8</v>
      </c>
      <c r="E322" s="294" t="s">
        <v>572</v>
      </c>
      <c r="F322" s="298" t="s">
        <v>808</v>
      </c>
      <c r="G322" s="27"/>
      <c r="H322" s="27"/>
      <c r="I322" s="27"/>
      <c r="J322" s="27"/>
      <c r="K322" s="27"/>
      <c r="L322" s="27"/>
      <c r="M322" s="27"/>
      <c r="N322" s="311">
        <f>SUBTOTAL(9,G322:M322)</f>
        <v>0</v>
      </c>
      <c r="O322" s="314">
        <f t="shared" si="172"/>
        <v>0</v>
      </c>
    </row>
    <row r="323" spans="1:15" ht="12.75">
      <c r="A323" s="290">
        <v>2</v>
      </c>
      <c r="B323" s="291">
        <v>6</v>
      </c>
      <c r="C323" s="291">
        <v>8</v>
      </c>
      <c r="D323" s="291">
        <v>9</v>
      </c>
      <c r="E323" s="291"/>
      <c r="F323" s="307" t="s">
        <v>809</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14">
        <f t="shared" si="172"/>
        <v>0</v>
      </c>
    </row>
    <row r="324" spans="1:15" ht="12.75">
      <c r="A324" s="300">
        <v>2</v>
      </c>
      <c r="B324" s="294">
        <v>6</v>
      </c>
      <c r="C324" s="294">
        <v>8</v>
      </c>
      <c r="D324" s="294">
        <v>9</v>
      </c>
      <c r="E324" s="294" t="s">
        <v>572</v>
      </c>
      <c r="F324" s="298" t="s">
        <v>809</v>
      </c>
      <c r="G324" s="27"/>
      <c r="H324" s="27"/>
      <c r="I324" s="27"/>
      <c r="J324" s="27"/>
      <c r="K324" s="27"/>
      <c r="L324" s="27"/>
      <c r="M324" s="27"/>
      <c r="N324" s="311">
        <f>SUBTOTAL(9,G324:M324)</f>
        <v>0</v>
      </c>
      <c r="O324" s="314">
        <f t="shared" si="172"/>
        <v>0</v>
      </c>
    </row>
    <row r="325" spans="1:15" ht="12.75">
      <c r="A325" s="283">
        <v>2</v>
      </c>
      <c r="B325" s="284">
        <v>7</v>
      </c>
      <c r="C325" s="285"/>
      <c r="D325" s="285"/>
      <c r="E325" s="285"/>
      <c r="F325" s="286" t="s">
        <v>810</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c r="A326" s="287">
        <v>2</v>
      </c>
      <c r="B326" s="288">
        <v>7</v>
      </c>
      <c r="C326" s="288">
        <v>1</v>
      </c>
      <c r="D326" s="288"/>
      <c r="E326" s="288"/>
      <c r="F326" s="289" t="s">
        <v>811</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c r="A327" s="290">
        <v>2</v>
      </c>
      <c r="B327" s="291">
        <v>7</v>
      </c>
      <c r="C327" s="291">
        <v>1</v>
      </c>
      <c r="D327" s="291">
        <v>2</v>
      </c>
      <c r="E327" s="291"/>
      <c r="F327" s="299" t="s">
        <v>812</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c r="A328" s="308">
        <v>2</v>
      </c>
      <c r="B328" s="309">
        <v>7</v>
      </c>
      <c r="C328" s="309">
        <v>1</v>
      </c>
      <c r="D328" s="309">
        <v>2</v>
      </c>
      <c r="E328" s="309" t="s">
        <v>572</v>
      </c>
      <c r="F328" s="310" t="s">
        <v>812</v>
      </c>
      <c r="G328" s="353"/>
      <c r="H328" s="353"/>
      <c r="I328" s="353"/>
      <c r="J328" s="353"/>
      <c r="K328" s="353"/>
      <c r="L328" s="353"/>
      <c r="M328" s="353"/>
      <c r="N328" s="350">
        <f t="shared" ref="N328" si="192">SUBTOTAL(9,G328:M328)</f>
        <v>0</v>
      </c>
      <c r="O328" s="351">
        <f t="shared" si="172"/>
        <v>0</v>
      </c>
    </row>
    <row r="329" spans="1:15" s="63" customFormat="1">
      <c r="A329" s="64"/>
      <c r="B329" s="64"/>
      <c r="C329" s="64"/>
      <c r="D329" s="64"/>
      <c r="E329" s="64"/>
      <c r="F329" s="64"/>
      <c r="G329" s="64"/>
      <c r="H329" s="64"/>
      <c r="I329" s="64"/>
      <c r="J329" s="64"/>
      <c r="K329" s="64"/>
      <c r="L329" s="64"/>
      <c r="M329" s="64"/>
      <c r="N329" s="64"/>
    </row>
    <row r="330" spans="1:15" s="63" customFormat="1">
      <c r="A330" s="64"/>
      <c r="B330" s="64"/>
      <c r="C330" s="64"/>
      <c r="D330" s="64"/>
      <c r="E330" s="64"/>
      <c r="F330" s="64"/>
      <c r="G330" s="64"/>
      <c r="H330" s="64"/>
      <c r="I330" s="64"/>
      <c r="J330" s="64"/>
      <c r="K330" s="64"/>
      <c r="L330" s="64"/>
      <c r="M330" s="64"/>
      <c r="N330" s="64"/>
    </row>
    <row r="331" spans="1:15" s="63" customFormat="1">
      <c r="A331" s="64"/>
      <c r="B331" s="64"/>
      <c r="C331" s="64"/>
      <c r="D331" s="64"/>
      <c r="E331" s="64"/>
      <c r="F331" s="64"/>
      <c r="G331" s="64"/>
      <c r="H331" s="64"/>
      <c r="I331" s="64"/>
      <c r="J331" s="64"/>
      <c r="K331" s="64"/>
      <c r="L331" s="64"/>
      <c r="M331" s="64"/>
      <c r="N331" s="64"/>
    </row>
    <row r="332" spans="1:15" s="63" customFormat="1">
      <c r="A332" s="64"/>
      <c r="B332" s="64"/>
      <c r="C332" s="64"/>
      <c r="D332" s="64"/>
      <c r="E332" s="64"/>
      <c r="F332" s="64"/>
      <c r="G332" s="64"/>
      <c r="H332" s="64"/>
      <c r="I332" s="64"/>
      <c r="J332" s="64"/>
      <c r="K332" s="64"/>
      <c r="L332" s="64"/>
      <c r="M332" s="64"/>
      <c r="N332" s="64"/>
    </row>
    <row r="333" spans="1:15" s="63" customFormat="1">
      <c r="A333" s="64"/>
      <c r="B333" s="64"/>
      <c r="C333" s="64"/>
      <c r="D333" s="64"/>
      <c r="E333" s="64"/>
      <c r="F333" s="64"/>
      <c r="G333" s="64"/>
      <c r="H333" s="64"/>
      <c r="I333" s="64"/>
      <c r="J333" s="64"/>
      <c r="K333" s="64"/>
      <c r="L333" s="64"/>
      <c r="M333" s="64"/>
      <c r="N333" s="64"/>
    </row>
    <row r="334" spans="1:15" s="63" customFormat="1">
      <c r="A334" s="64"/>
      <c r="B334" s="64"/>
      <c r="C334" s="64"/>
      <c r="D334" s="64"/>
      <c r="E334" s="64"/>
      <c r="F334" s="64"/>
      <c r="G334" s="64"/>
      <c r="H334" s="64"/>
      <c r="I334" s="64"/>
      <c r="J334" s="64"/>
      <c r="K334" s="64"/>
      <c r="L334" s="64"/>
      <c r="M334" s="64"/>
      <c r="N334" s="64"/>
    </row>
    <row r="335" spans="1:15" s="63" customFormat="1">
      <c r="A335" s="64"/>
      <c r="B335" s="64"/>
      <c r="C335" s="64"/>
      <c r="D335" s="64"/>
      <c r="E335" s="64"/>
      <c r="F335" s="64"/>
      <c r="G335" s="64"/>
      <c r="H335" s="64"/>
      <c r="I335" s="64"/>
      <c r="J335" s="64"/>
      <c r="K335" s="64"/>
      <c r="L335" s="64"/>
      <c r="M335" s="64"/>
      <c r="N335" s="64"/>
    </row>
    <row r="336" spans="1:15" s="63" customFormat="1">
      <c r="A336" s="64"/>
      <c r="B336" s="64"/>
      <c r="C336" s="64"/>
      <c r="D336" s="64"/>
      <c r="E336" s="64"/>
      <c r="F336" s="64"/>
      <c r="G336" s="64"/>
      <c r="H336" s="64"/>
      <c r="I336" s="64"/>
      <c r="J336" s="64"/>
      <c r="K336" s="64"/>
      <c r="L336" s="64"/>
      <c r="M336" s="64"/>
      <c r="N336" s="64"/>
    </row>
    <row r="337" spans="1:14" s="63" customFormat="1">
      <c r="A337" s="64"/>
      <c r="B337" s="64"/>
      <c r="C337" s="64"/>
      <c r="D337" s="64"/>
      <c r="E337" s="64"/>
      <c r="F337" s="64"/>
      <c r="G337" s="64"/>
      <c r="H337" s="64"/>
      <c r="I337" s="64"/>
      <c r="J337" s="64"/>
      <c r="K337" s="64"/>
      <c r="L337" s="64"/>
      <c r="M337" s="64"/>
      <c r="N337" s="64"/>
    </row>
    <row r="338" spans="1:14" s="63" customFormat="1">
      <c r="A338" s="64"/>
      <c r="B338" s="64"/>
      <c r="C338" s="64"/>
      <c r="D338" s="64"/>
      <c r="E338" s="64"/>
      <c r="F338" s="64"/>
      <c r="G338" s="64"/>
      <c r="H338" s="64"/>
      <c r="I338" s="64"/>
      <c r="J338" s="64"/>
      <c r="K338" s="64"/>
      <c r="L338" s="64"/>
      <c r="M338" s="64"/>
      <c r="N338" s="64"/>
    </row>
    <row r="339" spans="1:14" s="63" customFormat="1">
      <c r="A339" s="64"/>
      <c r="B339" s="64"/>
      <c r="C339" s="64"/>
      <c r="D339" s="64"/>
      <c r="E339" s="64"/>
      <c r="F339" s="64"/>
      <c r="G339" s="64"/>
      <c r="H339" s="64"/>
      <c r="I339" s="64"/>
      <c r="J339" s="64"/>
      <c r="K339" s="64"/>
      <c r="L339" s="64"/>
      <c r="M339" s="64"/>
      <c r="N339" s="64"/>
    </row>
    <row r="340" spans="1:14" s="63" customFormat="1">
      <c r="A340" s="64"/>
      <c r="B340" s="64"/>
      <c r="C340" s="64"/>
      <c r="D340" s="64"/>
      <c r="E340" s="64"/>
      <c r="F340" s="64"/>
      <c r="G340" s="64"/>
      <c r="H340" s="64"/>
      <c r="I340" s="64"/>
      <c r="J340" s="64"/>
      <c r="K340" s="64"/>
      <c r="L340" s="64"/>
      <c r="M340" s="64"/>
      <c r="N340" s="64"/>
    </row>
    <row r="341" spans="1:14" s="63" customFormat="1">
      <c r="A341" s="64"/>
      <c r="B341" s="64"/>
      <c r="C341" s="64"/>
      <c r="D341" s="64"/>
      <c r="E341" s="64"/>
      <c r="F341" s="64"/>
      <c r="G341" s="64"/>
      <c r="H341" s="64"/>
      <c r="I341" s="64"/>
      <c r="J341" s="64"/>
      <c r="K341" s="64"/>
      <c r="L341" s="64"/>
      <c r="M341" s="64"/>
      <c r="N341" s="64"/>
    </row>
    <row r="342" spans="1:14" s="63" customFormat="1">
      <c r="A342" s="64"/>
      <c r="B342" s="64"/>
      <c r="C342" s="64"/>
      <c r="D342" s="64"/>
      <c r="E342" s="64"/>
      <c r="F342" s="64"/>
      <c r="G342" s="64"/>
      <c r="H342" s="64"/>
      <c r="I342" s="64"/>
      <c r="J342" s="64"/>
      <c r="K342" s="64"/>
      <c r="L342" s="64"/>
      <c r="M342" s="64"/>
      <c r="N342" s="64"/>
    </row>
    <row r="343" spans="1:14" s="63" customFormat="1">
      <c r="A343" s="64"/>
      <c r="B343" s="64"/>
      <c r="C343" s="64"/>
      <c r="D343" s="64"/>
      <c r="E343" s="64"/>
      <c r="F343" s="64"/>
      <c r="G343" s="64"/>
      <c r="H343" s="64"/>
      <c r="I343" s="64"/>
      <c r="J343" s="64"/>
      <c r="K343" s="64"/>
      <c r="L343" s="64"/>
      <c r="M343" s="64"/>
      <c r="N343" s="64"/>
    </row>
    <row r="344" spans="1:14" s="63" customFormat="1">
      <c r="A344" s="64"/>
      <c r="B344" s="64"/>
      <c r="C344" s="64"/>
      <c r="D344" s="64"/>
      <c r="E344" s="64"/>
      <c r="F344" s="64"/>
      <c r="G344" s="64"/>
      <c r="H344" s="64"/>
      <c r="I344" s="64"/>
      <c r="J344" s="64"/>
      <c r="K344" s="64"/>
      <c r="L344" s="64"/>
      <c r="M344" s="64"/>
      <c r="N344" s="64"/>
    </row>
    <row r="345" spans="1:14" s="63" customFormat="1">
      <c r="A345" s="64"/>
      <c r="B345" s="64"/>
      <c r="C345" s="64"/>
      <c r="D345" s="64"/>
      <c r="E345" s="64"/>
      <c r="F345" s="64"/>
      <c r="G345" s="64"/>
      <c r="H345" s="64"/>
      <c r="I345" s="64"/>
      <c r="J345" s="64"/>
      <c r="K345" s="64"/>
      <c r="L345" s="64"/>
      <c r="M345" s="64"/>
      <c r="N345" s="64"/>
    </row>
    <row r="346" spans="1:14" s="63" customFormat="1">
      <c r="A346" s="64"/>
      <c r="B346" s="64"/>
      <c r="C346" s="64"/>
      <c r="D346" s="64"/>
      <c r="E346" s="64"/>
      <c r="F346" s="64"/>
      <c r="G346" s="64"/>
      <c r="H346" s="64"/>
      <c r="I346" s="64"/>
      <c r="J346" s="64"/>
      <c r="K346" s="64"/>
      <c r="L346" s="64"/>
      <c r="M346" s="64"/>
      <c r="N346" s="64"/>
    </row>
    <row r="347" spans="1:14" s="63" customFormat="1">
      <c r="A347" s="64"/>
      <c r="B347" s="64"/>
      <c r="C347" s="64"/>
      <c r="D347" s="64"/>
      <c r="E347" s="64"/>
      <c r="F347" s="64"/>
      <c r="G347" s="64"/>
      <c r="H347" s="64"/>
      <c r="I347" s="64"/>
      <c r="J347" s="64"/>
      <c r="K347" s="64"/>
      <c r="L347" s="64"/>
      <c r="M347" s="64"/>
      <c r="N347" s="64"/>
    </row>
    <row r="348" spans="1:14" s="63" customFormat="1">
      <c r="A348" s="64"/>
      <c r="B348" s="64"/>
      <c r="C348" s="64"/>
      <c r="D348" s="64"/>
      <c r="E348" s="64"/>
      <c r="F348" s="64"/>
      <c r="G348" s="64"/>
      <c r="H348" s="64"/>
      <c r="I348" s="64"/>
      <c r="J348" s="64"/>
      <c r="K348" s="64"/>
      <c r="L348" s="64"/>
      <c r="M348" s="64"/>
      <c r="N348" s="64"/>
    </row>
    <row r="349" spans="1:14" s="63" customFormat="1">
      <c r="A349" s="64"/>
      <c r="B349" s="64"/>
      <c r="C349" s="64"/>
      <c r="D349" s="64"/>
      <c r="E349" s="64"/>
      <c r="F349" s="64"/>
      <c r="G349" s="64"/>
      <c r="H349" s="64"/>
      <c r="I349" s="64"/>
      <c r="J349" s="64"/>
      <c r="K349" s="64"/>
      <c r="L349" s="64"/>
      <c r="M349" s="64"/>
      <c r="N349" s="64"/>
    </row>
    <row r="350" spans="1:14" s="63" customFormat="1">
      <c r="A350" s="64"/>
      <c r="B350" s="64"/>
      <c r="C350" s="64"/>
      <c r="D350" s="64"/>
      <c r="E350" s="64"/>
      <c r="F350" s="64"/>
      <c r="G350" s="64"/>
      <c r="H350" s="64"/>
      <c r="I350" s="64"/>
      <c r="J350" s="64"/>
      <c r="K350" s="64"/>
      <c r="L350" s="64"/>
      <c r="M350" s="64"/>
      <c r="N350" s="64"/>
    </row>
    <row r="351" spans="1:14" s="63" customFormat="1">
      <c r="A351" s="64"/>
      <c r="B351" s="64"/>
      <c r="C351" s="64"/>
      <c r="D351" s="64"/>
      <c r="E351" s="64"/>
      <c r="F351" s="64"/>
      <c r="G351" s="64"/>
      <c r="H351" s="64"/>
      <c r="I351" s="64"/>
      <c r="J351" s="64"/>
      <c r="K351" s="64"/>
      <c r="L351" s="64"/>
      <c r="M351" s="64"/>
      <c r="N351" s="64"/>
    </row>
    <row r="352" spans="1:14" s="63" customFormat="1">
      <c r="A352" s="64"/>
      <c r="B352" s="64"/>
      <c r="C352" s="64"/>
      <c r="D352" s="64"/>
      <c r="E352" s="64"/>
      <c r="F352" s="64"/>
      <c r="G352" s="64"/>
      <c r="H352" s="64"/>
      <c r="I352" s="64"/>
      <c r="J352" s="64"/>
      <c r="K352" s="64"/>
      <c r="L352" s="64"/>
      <c r="M352" s="64"/>
      <c r="N352" s="64"/>
    </row>
    <row r="353" spans="1:14" s="63" customFormat="1">
      <c r="A353" s="64"/>
      <c r="B353" s="64"/>
      <c r="C353" s="64"/>
      <c r="D353" s="64"/>
      <c r="E353" s="64"/>
      <c r="F353" s="64"/>
      <c r="G353" s="64"/>
      <c r="H353" s="64"/>
      <c r="I353" s="64"/>
      <c r="J353" s="64"/>
      <c r="K353" s="64"/>
      <c r="L353" s="64"/>
      <c r="M353" s="64"/>
      <c r="N353" s="64"/>
    </row>
    <row r="354" spans="1:14" s="63" customFormat="1">
      <c r="A354" s="64"/>
      <c r="B354" s="64"/>
      <c r="C354" s="64"/>
      <c r="D354" s="64"/>
      <c r="E354" s="64"/>
      <c r="F354" s="64"/>
      <c r="G354" s="64"/>
      <c r="H354" s="64"/>
      <c r="I354" s="64"/>
      <c r="J354" s="64"/>
      <c r="K354" s="64"/>
      <c r="L354" s="64"/>
      <c r="M354" s="64"/>
      <c r="N354" s="64"/>
    </row>
    <row r="355" spans="1:14" s="63" customFormat="1">
      <c r="A355" s="64"/>
      <c r="B355" s="64"/>
      <c r="C355" s="64"/>
      <c r="D355" s="64"/>
      <c r="E355" s="64"/>
      <c r="F355" s="64"/>
      <c r="G355" s="64"/>
      <c r="H355" s="64"/>
      <c r="I355" s="64"/>
      <c r="J355" s="64"/>
      <c r="K355" s="64"/>
      <c r="L355" s="64"/>
      <c r="M355" s="64"/>
      <c r="N355" s="64"/>
    </row>
    <row r="356" spans="1:14" s="63" customFormat="1">
      <c r="A356" s="64"/>
      <c r="B356" s="64"/>
      <c r="C356" s="64"/>
      <c r="D356" s="64"/>
      <c r="E356" s="64"/>
      <c r="F356" s="64"/>
      <c r="G356" s="64"/>
      <c r="H356" s="64"/>
      <c r="I356" s="64"/>
      <c r="J356" s="64"/>
      <c r="K356" s="64"/>
      <c r="L356" s="64"/>
      <c r="M356" s="64"/>
      <c r="N356" s="64"/>
    </row>
    <row r="357" spans="1:14" s="63" customFormat="1">
      <c r="A357" s="64"/>
      <c r="B357" s="64"/>
      <c r="C357" s="64"/>
      <c r="D357" s="64"/>
      <c r="E357" s="64"/>
      <c r="F357" s="64"/>
      <c r="G357" s="64"/>
      <c r="H357" s="64"/>
      <c r="I357" s="64"/>
      <c r="J357" s="64"/>
      <c r="K357" s="64"/>
      <c r="L357" s="64"/>
      <c r="M357" s="64"/>
      <c r="N357" s="64"/>
    </row>
    <row r="358" spans="1:14" s="63" customFormat="1">
      <c r="A358" s="64"/>
      <c r="B358" s="64"/>
      <c r="C358" s="64"/>
      <c r="D358" s="64"/>
      <c r="E358" s="64"/>
      <c r="F358" s="64"/>
      <c r="G358" s="64"/>
      <c r="H358" s="64"/>
      <c r="I358" s="64"/>
      <c r="J358" s="64"/>
      <c r="K358" s="64"/>
      <c r="L358" s="64"/>
      <c r="M358" s="64"/>
      <c r="N358" s="64"/>
    </row>
    <row r="359" spans="1:14" s="63" customFormat="1">
      <c r="A359" s="64"/>
      <c r="B359" s="64"/>
      <c r="C359" s="64"/>
      <c r="D359" s="64"/>
      <c r="E359" s="64"/>
      <c r="F359" s="64"/>
      <c r="G359" s="64"/>
      <c r="H359" s="64"/>
      <c r="I359" s="64"/>
      <c r="J359" s="64"/>
      <c r="K359" s="64"/>
      <c r="L359" s="64"/>
      <c r="M359" s="64"/>
      <c r="N359" s="64"/>
    </row>
    <row r="360" spans="1:14" s="63" customFormat="1">
      <c r="A360" s="64"/>
      <c r="B360" s="64"/>
      <c r="C360" s="64"/>
      <c r="D360" s="64"/>
      <c r="E360" s="64"/>
      <c r="F360" s="64"/>
      <c r="G360" s="64"/>
      <c r="H360" s="64"/>
      <c r="I360" s="64"/>
      <c r="J360" s="64"/>
      <c r="K360" s="64"/>
      <c r="L360" s="64"/>
      <c r="M360" s="64"/>
      <c r="N360" s="64"/>
    </row>
    <row r="361" spans="1:14" s="63" customFormat="1">
      <c r="A361" s="64"/>
      <c r="B361" s="64"/>
      <c r="C361" s="64"/>
      <c r="D361" s="64"/>
      <c r="E361" s="64"/>
      <c r="F361" s="64"/>
      <c r="G361" s="64"/>
      <c r="H361" s="64"/>
      <c r="I361" s="64"/>
      <c r="J361" s="64"/>
      <c r="K361" s="64"/>
      <c r="L361" s="64"/>
      <c r="M361" s="64"/>
      <c r="N361" s="64"/>
    </row>
    <row r="362" spans="1:14" s="63" customFormat="1">
      <c r="A362" s="64"/>
      <c r="B362" s="64"/>
      <c r="C362" s="64"/>
      <c r="D362" s="64"/>
      <c r="E362" s="64"/>
      <c r="F362" s="64"/>
      <c r="G362" s="64"/>
      <c r="H362" s="64"/>
      <c r="I362" s="64"/>
      <c r="J362" s="64"/>
      <c r="K362" s="64"/>
      <c r="L362" s="64"/>
      <c r="M362" s="64"/>
      <c r="N362" s="64"/>
    </row>
    <row r="363" spans="1:14" s="63" customFormat="1">
      <c r="A363" s="64"/>
      <c r="B363" s="64"/>
      <c r="C363" s="64"/>
      <c r="D363" s="64"/>
      <c r="E363" s="64"/>
      <c r="F363" s="64"/>
      <c r="G363" s="64"/>
      <c r="H363" s="64"/>
      <c r="I363" s="64"/>
      <c r="J363" s="64"/>
      <c r="K363" s="64"/>
      <c r="L363" s="64"/>
      <c r="M363" s="64"/>
      <c r="N363" s="64"/>
    </row>
    <row r="364" spans="1:14" s="63" customFormat="1">
      <c r="A364" s="64"/>
      <c r="B364" s="64"/>
      <c r="C364" s="64"/>
      <c r="D364" s="64"/>
      <c r="E364" s="64"/>
      <c r="F364" s="64"/>
      <c r="G364" s="64"/>
      <c r="H364" s="64"/>
      <c r="I364" s="64"/>
      <c r="J364" s="64"/>
      <c r="K364" s="64"/>
      <c r="L364" s="64"/>
      <c r="M364" s="64"/>
      <c r="N364" s="64"/>
    </row>
    <row r="365" spans="1:14" s="63" customFormat="1">
      <c r="A365" s="64"/>
      <c r="B365" s="64"/>
      <c r="C365" s="64"/>
      <c r="D365" s="64"/>
      <c r="E365" s="64"/>
      <c r="F365" s="64"/>
      <c r="G365" s="64"/>
      <c r="H365" s="64"/>
      <c r="I365" s="64"/>
      <c r="J365" s="64"/>
      <c r="K365" s="64"/>
      <c r="L365" s="64"/>
      <c r="M365" s="64"/>
      <c r="N365" s="64"/>
    </row>
    <row r="366" spans="1:14" s="63" customFormat="1">
      <c r="A366" s="64"/>
      <c r="B366" s="64"/>
      <c r="C366" s="64"/>
      <c r="D366" s="64"/>
      <c r="E366" s="64"/>
      <c r="F366" s="64"/>
      <c r="G366" s="64"/>
      <c r="H366" s="64"/>
      <c r="I366" s="64"/>
      <c r="J366" s="64"/>
      <c r="K366" s="64"/>
      <c r="L366" s="64"/>
      <c r="M366" s="64"/>
      <c r="N366" s="64"/>
    </row>
    <row r="367" spans="1:14" s="63" customFormat="1">
      <c r="A367" s="64"/>
      <c r="B367" s="64"/>
      <c r="C367" s="64"/>
      <c r="D367" s="64"/>
      <c r="E367" s="64"/>
      <c r="F367" s="64"/>
      <c r="G367" s="64"/>
      <c r="H367" s="64"/>
      <c r="I367" s="64"/>
      <c r="J367" s="64"/>
      <c r="K367" s="64"/>
      <c r="L367" s="64"/>
      <c r="M367" s="64"/>
      <c r="N367" s="64"/>
    </row>
    <row r="368" spans="1:14" s="63" customFormat="1">
      <c r="A368" s="64"/>
      <c r="B368" s="64"/>
      <c r="C368" s="64"/>
      <c r="D368" s="64"/>
      <c r="E368" s="64"/>
      <c r="F368" s="64"/>
      <c r="G368" s="64"/>
      <c r="H368" s="64"/>
      <c r="I368" s="64"/>
      <c r="J368" s="64"/>
      <c r="K368" s="64"/>
      <c r="L368" s="64"/>
      <c r="M368" s="64"/>
      <c r="N368" s="64"/>
    </row>
    <row r="369" spans="1:14" s="63" customFormat="1">
      <c r="A369" s="64"/>
      <c r="B369" s="64"/>
      <c r="C369" s="64"/>
      <c r="D369" s="64"/>
      <c r="E369" s="64"/>
      <c r="F369" s="64"/>
      <c r="G369" s="64"/>
      <c r="H369" s="64"/>
      <c r="I369" s="64"/>
      <c r="J369" s="64"/>
      <c r="K369" s="64"/>
      <c r="L369" s="64"/>
      <c r="M369" s="64"/>
      <c r="N369" s="64"/>
    </row>
    <row r="370" spans="1:14" s="63" customFormat="1">
      <c r="A370" s="64"/>
      <c r="B370" s="64"/>
      <c r="C370" s="64"/>
      <c r="D370" s="64"/>
      <c r="E370" s="64"/>
      <c r="F370" s="64"/>
      <c r="G370" s="64"/>
      <c r="H370" s="64"/>
      <c r="I370" s="64"/>
      <c r="J370" s="64"/>
      <c r="K370" s="64"/>
      <c r="L370" s="64"/>
      <c r="M370" s="64"/>
      <c r="N370" s="64"/>
    </row>
    <row r="371" spans="1:14" s="63" customFormat="1">
      <c r="A371" s="64"/>
      <c r="B371" s="64"/>
      <c r="C371" s="64"/>
      <c r="D371" s="64"/>
      <c r="E371" s="64"/>
      <c r="F371" s="64"/>
      <c r="G371" s="64"/>
      <c r="H371" s="64"/>
      <c r="I371" s="64"/>
      <c r="J371" s="64"/>
      <c r="K371" s="64"/>
      <c r="L371" s="64"/>
      <c r="M371" s="64"/>
      <c r="N371" s="64"/>
    </row>
    <row r="372" spans="1:14" s="63" customFormat="1">
      <c r="A372" s="64"/>
      <c r="B372" s="64"/>
      <c r="C372" s="64"/>
      <c r="D372" s="64"/>
      <c r="E372" s="64"/>
      <c r="F372" s="64"/>
      <c r="G372" s="64"/>
      <c r="H372" s="64"/>
      <c r="I372" s="64"/>
      <c r="J372" s="64"/>
      <c r="K372" s="64"/>
      <c r="L372" s="64"/>
      <c r="M372" s="64"/>
      <c r="N372" s="64"/>
    </row>
    <row r="373" spans="1:14" s="63" customFormat="1">
      <c r="A373" s="64"/>
      <c r="B373" s="64"/>
      <c r="C373" s="64"/>
      <c r="D373" s="64"/>
      <c r="E373" s="64"/>
      <c r="F373" s="64"/>
      <c r="G373" s="64"/>
      <c r="H373" s="64"/>
      <c r="I373" s="64"/>
      <c r="J373" s="64"/>
      <c r="K373" s="64"/>
      <c r="L373" s="64"/>
      <c r="M373" s="64"/>
      <c r="N373" s="64"/>
    </row>
    <row r="374" spans="1:14" s="63" customFormat="1">
      <c r="A374" s="64"/>
      <c r="B374" s="64"/>
      <c r="C374" s="64"/>
      <c r="D374" s="64"/>
      <c r="E374" s="64"/>
      <c r="F374" s="64"/>
      <c r="G374" s="64"/>
      <c r="H374" s="64"/>
      <c r="I374" s="64"/>
      <c r="J374" s="64"/>
      <c r="K374" s="64"/>
      <c r="L374" s="64"/>
      <c r="M374" s="64"/>
      <c r="N374" s="64"/>
    </row>
    <row r="375" spans="1:14" s="63" customFormat="1">
      <c r="A375" s="64"/>
      <c r="B375" s="64"/>
      <c r="C375" s="64"/>
      <c r="D375" s="64"/>
      <c r="E375" s="64"/>
      <c r="F375" s="64"/>
      <c r="G375" s="64"/>
      <c r="H375" s="64"/>
      <c r="I375" s="64"/>
      <c r="J375" s="64"/>
      <c r="K375" s="64"/>
      <c r="L375" s="64"/>
      <c r="M375" s="64"/>
      <c r="N375" s="64"/>
    </row>
    <row r="376" spans="1:14" s="63" customFormat="1">
      <c r="A376" s="64"/>
      <c r="B376" s="64"/>
      <c r="C376" s="64"/>
      <c r="D376" s="64"/>
      <c r="E376" s="64"/>
      <c r="F376" s="64"/>
      <c r="G376" s="64"/>
      <c r="H376" s="64"/>
      <c r="I376" s="64"/>
      <c r="J376" s="64"/>
      <c r="K376" s="64"/>
      <c r="L376" s="64"/>
      <c r="M376" s="64"/>
      <c r="N376" s="64"/>
    </row>
    <row r="377" spans="1:14" s="63" customFormat="1">
      <c r="A377" s="64"/>
      <c r="B377" s="64"/>
      <c r="C377" s="64"/>
      <c r="D377" s="64"/>
      <c r="E377" s="64"/>
      <c r="F377" s="64"/>
      <c r="G377" s="64"/>
      <c r="H377" s="64"/>
      <c r="I377" s="64"/>
      <c r="J377" s="64"/>
      <c r="K377" s="64"/>
      <c r="L377" s="64"/>
      <c r="M377" s="64"/>
      <c r="N377" s="64"/>
    </row>
    <row r="378" spans="1:14" s="63" customFormat="1">
      <c r="A378" s="64"/>
      <c r="B378" s="64"/>
      <c r="C378" s="64"/>
      <c r="D378" s="64"/>
      <c r="E378" s="64"/>
      <c r="F378" s="64"/>
      <c r="G378" s="64"/>
      <c r="H378" s="64"/>
      <c r="I378" s="64"/>
      <c r="J378" s="64"/>
      <c r="K378" s="64"/>
      <c r="L378" s="64"/>
      <c r="M378" s="64"/>
      <c r="N378" s="64"/>
    </row>
    <row r="379" spans="1:14" s="63" customFormat="1">
      <c r="A379" s="64"/>
      <c r="B379" s="64"/>
      <c r="C379" s="64"/>
      <c r="D379" s="64"/>
      <c r="E379" s="64"/>
      <c r="F379" s="64"/>
      <c r="G379" s="64"/>
      <c r="H379" s="64"/>
      <c r="I379" s="64"/>
      <c r="J379" s="64"/>
      <c r="K379" s="64"/>
      <c r="L379" s="64"/>
      <c r="M379" s="64"/>
      <c r="N379" s="64"/>
    </row>
    <row r="380" spans="1:14" s="63" customFormat="1">
      <c r="A380" s="64"/>
      <c r="B380" s="64"/>
      <c r="C380" s="64"/>
      <c r="D380" s="64"/>
      <c r="E380" s="64"/>
      <c r="F380" s="64"/>
      <c r="G380" s="64"/>
      <c r="H380" s="64"/>
      <c r="I380" s="64"/>
      <c r="J380" s="64"/>
      <c r="K380" s="64"/>
      <c r="L380" s="64"/>
      <c r="M380" s="64"/>
      <c r="N380" s="64"/>
    </row>
    <row r="381" spans="1:14" s="63" customFormat="1">
      <c r="A381" s="64"/>
      <c r="B381" s="64"/>
      <c r="C381" s="64"/>
      <c r="D381" s="64"/>
      <c r="E381" s="64"/>
      <c r="F381" s="64"/>
      <c r="G381" s="64"/>
      <c r="H381" s="64"/>
      <c r="I381" s="64"/>
      <c r="J381" s="64"/>
      <c r="K381" s="64"/>
      <c r="L381" s="64"/>
      <c r="M381" s="64"/>
      <c r="N381" s="64"/>
    </row>
    <row r="382" spans="1:14" s="63" customFormat="1">
      <c r="A382" s="64"/>
      <c r="B382" s="64"/>
      <c r="C382" s="64"/>
      <c r="D382" s="64"/>
      <c r="E382" s="64"/>
      <c r="F382" s="64"/>
      <c r="G382" s="64"/>
      <c r="H382" s="64"/>
      <c r="I382" s="64"/>
      <c r="J382" s="64"/>
      <c r="K382" s="64"/>
      <c r="L382" s="64"/>
      <c r="M382" s="64"/>
      <c r="N382" s="64"/>
    </row>
    <row r="383" spans="1:14" s="63" customFormat="1">
      <c r="A383" s="64"/>
      <c r="B383" s="64"/>
      <c r="C383" s="64"/>
      <c r="D383" s="64"/>
      <c r="E383" s="64"/>
      <c r="F383" s="64"/>
      <c r="G383" s="64"/>
      <c r="H383" s="64"/>
      <c r="I383" s="64"/>
      <c r="J383" s="64"/>
      <c r="K383" s="64"/>
      <c r="L383" s="64"/>
      <c r="M383" s="64"/>
      <c r="N383" s="64"/>
    </row>
    <row r="384" spans="1:14" s="63" customFormat="1">
      <c r="A384" s="64"/>
      <c r="B384" s="64"/>
      <c r="C384" s="64"/>
      <c r="D384" s="64"/>
      <c r="E384" s="64"/>
      <c r="F384" s="64"/>
      <c r="G384" s="64"/>
      <c r="H384" s="64"/>
      <c r="I384" s="64"/>
      <c r="J384" s="64"/>
      <c r="K384" s="64"/>
      <c r="L384" s="64"/>
      <c r="M384" s="64"/>
      <c r="N384" s="64"/>
    </row>
    <row r="385" spans="1:14" s="63" customFormat="1">
      <c r="A385" s="64"/>
      <c r="B385" s="64"/>
      <c r="C385" s="64"/>
      <c r="D385" s="64"/>
      <c r="E385" s="64"/>
      <c r="F385" s="64"/>
      <c r="G385" s="64"/>
      <c r="H385" s="64"/>
      <c r="I385" s="64"/>
      <c r="J385" s="64"/>
      <c r="K385" s="64"/>
      <c r="L385" s="64"/>
      <c r="M385" s="64"/>
      <c r="N385" s="64"/>
    </row>
    <row r="386" spans="1:14" s="63" customFormat="1">
      <c r="A386" s="64"/>
      <c r="B386" s="64"/>
      <c r="C386" s="64"/>
      <c r="D386" s="64"/>
      <c r="E386" s="64"/>
      <c r="F386" s="64"/>
      <c r="G386" s="64"/>
      <c r="H386" s="64"/>
      <c r="I386" s="64"/>
      <c r="J386" s="64"/>
      <c r="K386" s="64"/>
      <c r="L386" s="64"/>
      <c r="M386" s="64"/>
      <c r="N386" s="64"/>
    </row>
    <row r="387" spans="1:14" s="63" customFormat="1">
      <c r="A387" s="64"/>
      <c r="B387" s="64"/>
      <c r="C387" s="64"/>
      <c r="D387" s="64"/>
      <c r="E387" s="64"/>
      <c r="F387" s="64"/>
      <c r="G387" s="64"/>
      <c r="H387" s="64"/>
      <c r="I387" s="64"/>
      <c r="J387" s="64"/>
      <c r="K387" s="64"/>
      <c r="L387" s="64"/>
      <c r="M387" s="64"/>
      <c r="N387" s="64"/>
    </row>
    <row r="388" spans="1:14" s="63" customFormat="1">
      <c r="A388" s="64"/>
      <c r="B388" s="64"/>
      <c r="C388" s="64"/>
      <c r="D388" s="64"/>
      <c r="E388" s="64"/>
      <c r="F388" s="64"/>
      <c r="G388" s="64"/>
      <c r="H388" s="64"/>
      <c r="I388" s="64"/>
      <c r="J388" s="64"/>
      <c r="K388" s="64"/>
      <c r="L388" s="64"/>
      <c r="M388" s="64"/>
      <c r="N388" s="64"/>
    </row>
    <row r="389" spans="1:14" s="63" customFormat="1">
      <c r="A389" s="64"/>
      <c r="B389" s="64"/>
      <c r="C389" s="64"/>
      <c r="D389" s="64"/>
      <c r="E389" s="64"/>
      <c r="F389" s="64"/>
      <c r="G389" s="64"/>
      <c r="H389" s="64"/>
      <c r="I389" s="64"/>
      <c r="J389" s="64"/>
      <c r="K389" s="64"/>
      <c r="L389" s="64"/>
      <c r="M389" s="64"/>
      <c r="N389" s="64"/>
    </row>
    <row r="390" spans="1:14" s="63" customFormat="1">
      <c r="A390" s="64"/>
      <c r="B390" s="64"/>
      <c r="C390" s="64"/>
      <c r="D390" s="64"/>
      <c r="E390" s="64"/>
      <c r="F390" s="64"/>
      <c r="G390" s="64"/>
      <c r="H390" s="64"/>
      <c r="I390" s="64"/>
      <c r="J390" s="64"/>
      <c r="K390" s="64"/>
      <c r="L390" s="64"/>
      <c r="M390" s="64"/>
      <c r="N390" s="64"/>
    </row>
    <row r="391" spans="1:14" s="63" customFormat="1">
      <c r="A391" s="64"/>
      <c r="B391" s="64"/>
      <c r="C391" s="64"/>
      <c r="D391" s="64"/>
      <c r="E391" s="64"/>
      <c r="F391" s="64"/>
      <c r="G391" s="64"/>
      <c r="H391" s="64"/>
      <c r="I391" s="64"/>
      <c r="J391" s="64"/>
      <c r="K391" s="64"/>
      <c r="L391" s="64"/>
      <c r="M391" s="64"/>
      <c r="N391" s="64"/>
    </row>
    <row r="392" spans="1:14" s="63" customFormat="1">
      <c r="A392" s="64"/>
      <c r="B392" s="64"/>
      <c r="C392" s="64"/>
      <c r="D392" s="64"/>
      <c r="E392" s="64"/>
      <c r="F392" s="64"/>
      <c r="G392" s="64"/>
      <c r="H392" s="64"/>
      <c r="I392" s="64"/>
      <c r="J392" s="64"/>
      <c r="K392" s="64"/>
      <c r="L392" s="64"/>
      <c r="M392" s="64"/>
      <c r="N392" s="64"/>
    </row>
    <row r="393" spans="1:14" s="63" customFormat="1">
      <c r="A393" s="64"/>
      <c r="B393" s="64"/>
      <c r="C393" s="64"/>
      <c r="D393" s="64"/>
      <c r="E393" s="64"/>
      <c r="F393" s="64"/>
      <c r="G393" s="64"/>
      <c r="H393" s="64"/>
      <c r="I393" s="64"/>
      <c r="J393" s="64"/>
      <c r="K393" s="64"/>
      <c r="L393" s="64"/>
      <c r="M393" s="64"/>
      <c r="N393" s="64"/>
    </row>
    <row r="394" spans="1:14" s="63" customFormat="1">
      <c r="A394" s="64"/>
      <c r="B394" s="64"/>
      <c r="C394" s="64"/>
      <c r="D394" s="64"/>
      <c r="E394" s="64"/>
      <c r="F394" s="64"/>
      <c r="G394" s="64"/>
      <c r="H394" s="64"/>
      <c r="I394" s="64"/>
      <c r="J394" s="64"/>
      <c r="K394" s="64"/>
      <c r="L394" s="64"/>
      <c r="M394" s="64"/>
      <c r="N394" s="64"/>
    </row>
    <row r="395" spans="1:14" s="63" customFormat="1">
      <c r="A395" s="64"/>
      <c r="B395" s="64"/>
      <c r="C395" s="64"/>
      <c r="D395" s="64"/>
      <c r="E395" s="64"/>
      <c r="F395" s="64"/>
      <c r="G395" s="64"/>
      <c r="H395" s="64"/>
      <c r="I395" s="64"/>
      <c r="J395" s="64"/>
      <c r="K395" s="64"/>
      <c r="L395" s="64"/>
      <c r="M395" s="64"/>
      <c r="N395" s="64"/>
    </row>
    <row r="396" spans="1:14" s="63" customFormat="1">
      <c r="A396" s="64"/>
      <c r="B396" s="64"/>
      <c r="C396" s="64"/>
      <c r="D396" s="64"/>
      <c r="E396" s="64"/>
      <c r="F396" s="64"/>
      <c r="G396" s="64"/>
      <c r="H396" s="64"/>
      <c r="I396" s="64"/>
      <c r="J396" s="64"/>
      <c r="K396" s="64"/>
      <c r="L396" s="64"/>
      <c r="M396" s="64"/>
      <c r="N396" s="64"/>
    </row>
    <row r="397" spans="1:14" s="63" customFormat="1">
      <c r="A397" s="64"/>
      <c r="B397" s="64"/>
      <c r="C397" s="64"/>
      <c r="D397" s="64"/>
      <c r="E397" s="64"/>
      <c r="F397" s="64"/>
      <c r="G397" s="64"/>
      <c r="H397" s="64"/>
      <c r="I397" s="64"/>
      <c r="J397" s="64"/>
      <c r="K397" s="64"/>
      <c r="L397" s="64"/>
      <c r="M397" s="64"/>
      <c r="N397" s="64"/>
    </row>
    <row r="398" spans="1:14" s="63" customFormat="1">
      <c r="A398" s="64"/>
      <c r="B398" s="64"/>
      <c r="C398" s="64"/>
      <c r="D398" s="64"/>
      <c r="E398" s="64"/>
      <c r="F398" s="64"/>
      <c r="G398" s="64"/>
      <c r="H398" s="64"/>
      <c r="I398" s="64"/>
      <c r="J398" s="64"/>
      <c r="K398" s="64"/>
      <c r="L398" s="64"/>
      <c r="M398" s="64"/>
      <c r="N398" s="64"/>
    </row>
    <row r="399" spans="1:14" s="63" customFormat="1">
      <c r="A399" s="64"/>
      <c r="B399" s="64"/>
      <c r="C399" s="64"/>
      <c r="D399" s="64"/>
      <c r="E399" s="64"/>
      <c r="F399" s="64"/>
      <c r="G399" s="64"/>
      <c r="H399" s="64"/>
      <c r="I399" s="64"/>
      <c r="J399" s="64"/>
      <c r="K399" s="64"/>
      <c r="L399" s="64"/>
      <c r="M399" s="64"/>
      <c r="N399" s="64"/>
    </row>
    <row r="400" spans="1:14" s="63" customFormat="1">
      <c r="A400" s="64"/>
      <c r="B400" s="64"/>
      <c r="C400" s="64"/>
      <c r="D400" s="64"/>
      <c r="E400" s="64"/>
      <c r="F400" s="64"/>
      <c r="G400" s="64"/>
      <c r="H400" s="64"/>
      <c r="I400" s="64"/>
      <c r="J400" s="64"/>
      <c r="K400" s="64"/>
      <c r="L400" s="64"/>
      <c r="M400" s="64"/>
      <c r="N400" s="64"/>
    </row>
    <row r="401" spans="1:14" s="63" customFormat="1">
      <c r="A401" s="64"/>
      <c r="B401" s="64"/>
      <c r="C401" s="64"/>
      <c r="D401" s="64"/>
      <c r="E401" s="64"/>
      <c r="F401" s="64"/>
      <c r="G401" s="64"/>
      <c r="H401" s="64"/>
      <c r="I401" s="64"/>
      <c r="J401" s="64"/>
      <c r="K401" s="64"/>
      <c r="L401" s="64"/>
      <c r="M401" s="64"/>
      <c r="N401" s="64"/>
    </row>
    <row r="402" spans="1:14" s="63" customFormat="1">
      <c r="A402" s="64"/>
      <c r="B402" s="64"/>
      <c r="C402" s="64"/>
      <c r="D402" s="64"/>
      <c r="E402" s="64"/>
      <c r="F402" s="64"/>
      <c r="G402" s="64"/>
      <c r="H402" s="64"/>
      <c r="I402" s="64"/>
      <c r="J402" s="64"/>
      <c r="K402" s="64"/>
      <c r="L402" s="64"/>
      <c r="M402" s="64"/>
      <c r="N402" s="64"/>
    </row>
    <row r="403" spans="1:14" s="63" customFormat="1">
      <c r="A403" s="64"/>
      <c r="B403" s="64"/>
      <c r="C403" s="64"/>
      <c r="D403" s="64"/>
      <c r="E403" s="64"/>
      <c r="F403" s="64"/>
      <c r="G403" s="64"/>
      <c r="H403" s="64"/>
      <c r="I403" s="64"/>
      <c r="J403" s="64"/>
      <c r="K403" s="64"/>
      <c r="L403" s="64"/>
      <c r="M403" s="64"/>
      <c r="N403" s="64"/>
    </row>
    <row r="404" spans="1:14" s="63" customFormat="1">
      <c r="A404" s="64"/>
      <c r="B404" s="64"/>
      <c r="C404" s="64"/>
      <c r="D404" s="64"/>
      <c r="E404" s="64"/>
      <c r="F404" s="64"/>
      <c r="G404" s="64"/>
      <c r="H404" s="64"/>
      <c r="I404" s="64"/>
      <c r="J404" s="64"/>
      <c r="K404" s="64"/>
      <c r="L404" s="64"/>
      <c r="M404" s="64"/>
      <c r="N404" s="64"/>
    </row>
    <row r="405" spans="1:14" s="63" customFormat="1">
      <c r="A405" s="64"/>
      <c r="B405" s="64"/>
      <c r="C405" s="64"/>
      <c r="D405" s="64"/>
      <c r="E405" s="64"/>
      <c r="F405" s="64"/>
      <c r="G405" s="64"/>
      <c r="H405" s="64"/>
      <c r="I405" s="64"/>
      <c r="J405" s="64"/>
      <c r="K405" s="64"/>
      <c r="L405" s="64"/>
      <c r="M405" s="64"/>
      <c r="N405" s="64"/>
    </row>
    <row r="406" spans="1:14" s="63" customFormat="1">
      <c r="A406" s="64"/>
      <c r="B406" s="64"/>
      <c r="C406" s="64"/>
      <c r="D406" s="64"/>
      <c r="E406" s="64"/>
      <c r="F406" s="64"/>
      <c r="G406" s="64"/>
      <c r="H406" s="64"/>
      <c r="I406" s="64"/>
      <c r="J406" s="64"/>
      <c r="K406" s="64"/>
      <c r="L406" s="64"/>
      <c r="M406" s="64"/>
      <c r="N406" s="64"/>
    </row>
    <row r="407" spans="1:14" s="63" customFormat="1">
      <c r="A407" s="64"/>
      <c r="B407" s="64"/>
      <c r="C407" s="64"/>
      <c r="D407" s="64"/>
      <c r="E407" s="64"/>
      <c r="F407" s="64"/>
      <c r="G407" s="64"/>
      <c r="H407" s="64"/>
      <c r="I407" s="64"/>
      <c r="J407" s="64"/>
      <c r="K407" s="64"/>
      <c r="L407" s="64"/>
      <c r="M407" s="64"/>
      <c r="N407" s="64"/>
    </row>
    <row r="408" spans="1:14" s="63" customFormat="1">
      <c r="A408" s="64"/>
      <c r="B408" s="64"/>
      <c r="C408" s="64"/>
      <c r="D408" s="64"/>
      <c r="E408" s="64"/>
      <c r="F408" s="64"/>
      <c r="G408" s="64"/>
      <c r="H408" s="64"/>
      <c r="I408" s="64"/>
      <c r="J408" s="64"/>
      <c r="K408" s="64"/>
      <c r="L408" s="64"/>
      <c r="M408" s="64"/>
      <c r="N408" s="64"/>
    </row>
    <row r="409" spans="1:14" s="63" customFormat="1">
      <c r="A409" s="64"/>
      <c r="B409" s="64"/>
      <c r="C409" s="64"/>
      <c r="D409" s="64"/>
      <c r="E409" s="64"/>
      <c r="F409" s="64"/>
      <c r="G409" s="64"/>
      <c r="H409" s="64"/>
      <c r="I409" s="64"/>
      <c r="J409" s="64"/>
      <c r="K409" s="64"/>
      <c r="L409" s="64"/>
      <c r="M409" s="64"/>
      <c r="N409" s="64"/>
    </row>
    <row r="410" spans="1:14" s="63" customFormat="1">
      <c r="A410" s="64"/>
      <c r="B410" s="64"/>
      <c r="C410" s="64"/>
      <c r="D410" s="64"/>
      <c r="E410" s="64"/>
      <c r="F410" s="64"/>
      <c r="G410" s="64"/>
      <c r="H410" s="64"/>
      <c r="I410" s="64"/>
      <c r="J410" s="64"/>
      <c r="K410" s="64"/>
      <c r="L410" s="64"/>
      <c r="M410" s="64"/>
      <c r="N410" s="64"/>
    </row>
    <row r="411" spans="1:14" s="63" customFormat="1">
      <c r="A411" s="64"/>
      <c r="B411" s="64"/>
      <c r="C411" s="64"/>
      <c r="D411" s="64"/>
      <c r="E411" s="64"/>
      <c r="F411" s="64"/>
      <c r="G411" s="64"/>
      <c r="H411" s="64"/>
      <c r="I411" s="64"/>
      <c r="J411" s="64"/>
      <c r="K411" s="64"/>
      <c r="L411" s="64"/>
      <c r="M411" s="64"/>
      <c r="N411" s="64"/>
    </row>
    <row r="412" spans="1:14" s="63" customFormat="1">
      <c r="A412" s="64"/>
      <c r="B412" s="64"/>
      <c r="C412" s="64"/>
      <c r="D412" s="64"/>
      <c r="E412" s="64"/>
      <c r="F412" s="64"/>
      <c r="G412" s="64"/>
      <c r="H412" s="64"/>
      <c r="I412" s="64"/>
      <c r="J412" s="64"/>
      <c r="K412" s="64"/>
      <c r="L412" s="64"/>
      <c r="M412" s="64"/>
      <c r="N412" s="64"/>
    </row>
    <row r="413" spans="1:14" s="63" customFormat="1">
      <c r="A413" s="64"/>
      <c r="B413" s="64"/>
      <c r="C413" s="64"/>
      <c r="D413" s="64"/>
      <c r="E413" s="64"/>
      <c r="F413" s="64"/>
      <c r="G413" s="64"/>
      <c r="H413" s="64"/>
      <c r="I413" s="64"/>
      <c r="J413" s="64"/>
      <c r="K413" s="64"/>
      <c r="L413" s="64"/>
      <c r="M413" s="64"/>
      <c r="N413" s="64"/>
    </row>
    <row r="414" spans="1:14" s="63" customFormat="1">
      <c r="A414" s="64"/>
      <c r="B414" s="64"/>
      <c r="C414" s="64"/>
      <c r="D414" s="64"/>
      <c r="E414" s="64"/>
      <c r="F414" s="64"/>
      <c r="G414" s="64"/>
      <c r="H414" s="64"/>
      <c r="I414" s="64"/>
      <c r="J414" s="64"/>
      <c r="K414" s="64"/>
      <c r="L414" s="64"/>
      <c r="M414" s="64"/>
      <c r="N414" s="64"/>
    </row>
    <row r="415" spans="1:14" s="63" customFormat="1">
      <c r="A415" s="64"/>
      <c r="B415" s="64"/>
      <c r="C415" s="64"/>
      <c r="D415" s="64"/>
      <c r="E415" s="64"/>
      <c r="F415" s="64"/>
      <c r="G415" s="64"/>
      <c r="H415" s="64"/>
      <c r="I415" s="64"/>
      <c r="J415" s="64"/>
      <c r="K415" s="64"/>
      <c r="L415" s="64"/>
      <c r="M415" s="64"/>
      <c r="N415" s="64"/>
    </row>
    <row r="416" spans="1:14" s="63" customFormat="1">
      <c r="A416" s="64"/>
      <c r="B416" s="64"/>
      <c r="C416" s="64"/>
      <c r="D416" s="64"/>
      <c r="E416" s="64"/>
      <c r="F416" s="64"/>
      <c r="G416" s="64"/>
      <c r="H416" s="64"/>
      <c r="I416" s="64"/>
      <c r="J416" s="64"/>
      <c r="K416" s="64"/>
      <c r="L416" s="64"/>
      <c r="M416" s="64"/>
      <c r="N416" s="64"/>
    </row>
    <row r="417" spans="1:14" s="63" customFormat="1">
      <c r="A417" s="64"/>
      <c r="B417" s="64"/>
      <c r="C417" s="64"/>
      <c r="D417" s="64"/>
      <c r="E417" s="64"/>
      <c r="F417" s="64"/>
      <c r="G417" s="64"/>
      <c r="H417" s="64"/>
      <c r="I417" s="64"/>
      <c r="J417" s="64"/>
      <c r="K417" s="64"/>
      <c r="L417" s="64"/>
      <c r="M417" s="64"/>
      <c r="N417" s="64"/>
    </row>
    <row r="418" spans="1:14" s="63" customFormat="1">
      <c r="A418" s="64"/>
      <c r="B418" s="64"/>
      <c r="C418" s="64"/>
      <c r="D418" s="64"/>
      <c r="E418" s="64"/>
      <c r="F418" s="64"/>
      <c r="G418" s="64"/>
      <c r="H418" s="64"/>
      <c r="I418" s="64"/>
      <c r="J418" s="64"/>
      <c r="K418" s="64"/>
      <c r="L418" s="64"/>
      <c r="M418" s="64"/>
      <c r="N418" s="64"/>
    </row>
    <row r="419" spans="1:14" s="63" customFormat="1">
      <c r="A419" s="64"/>
      <c r="B419" s="64"/>
      <c r="C419" s="64"/>
      <c r="D419" s="64"/>
      <c r="E419" s="64"/>
      <c r="F419" s="64"/>
      <c r="G419" s="64"/>
      <c r="H419" s="64"/>
      <c r="I419" s="64"/>
      <c r="J419" s="64"/>
      <c r="K419" s="64"/>
      <c r="L419" s="64"/>
      <c r="M419" s="64"/>
      <c r="N419" s="64"/>
    </row>
    <row r="420" spans="1:14" s="63" customFormat="1">
      <c r="A420" s="64"/>
      <c r="B420" s="64"/>
      <c r="C420" s="64"/>
      <c r="D420" s="64"/>
      <c r="E420" s="64"/>
      <c r="F420" s="64"/>
      <c r="G420" s="64"/>
      <c r="H420" s="64"/>
      <c r="I420" s="64"/>
      <c r="J420" s="64"/>
      <c r="K420" s="64"/>
      <c r="L420" s="64"/>
      <c r="M420" s="64"/>
      <c r="N420" s="64"/>
    </row>
    <row r="421" spans="1:14" s="63" customFormat="1">
      <c r="A421" s="64"/>
      <c r="B421" s="64"/>
      <c r="C421" s="64"/>
      <c r="D421" s="64"/>
      <c r="E421" s="64"/>
      <c r="F421" s="64"/>
      <c r="G421" s="64"/>
      <c r="H421" s="64"/>
      <c r="I421" s="64"/>
      <c r="J421" s="64"/>
      <c r="K421" s="64"/>
      <c r="L421" s="64"/>
      <c r="M421" s="64"/>
      <c r="N421" s="64"/>
    </row>
    <row r="422" spans="1:14" s="63" customFormat="1">
      <c r="A422" s="64"/>
      <c r="B422" s="64"/>
      <c r="C422" s="64"/>
      <c r="D422" s="64"/>
      <c r="E422" s="64"/>
      <c r="F422" s="64"/>
      <c r="G422" s="64"/>
      <c r="H422" s="64"/>
      <c r="I422" s="64"/>
      <c r="J422" s="64"/>
      <c r="K422" s="64"/>
      <c r="L422" s="64"/>
      <c r="M422" s="64"/>
      <c r="N422" s="64"/>
    </row>
    <row r="423" spans="1:14" s="63" customFormat="1">
      <c r="A423" s="64"/>
      <c r="B423" s="64"/>
      <c r="C423" s="64"/>
      <c r="D423" s="64"/>
      <c r="E423" s="64"/>
      <c r="F423" s="64"/>
      <c r="G423" s="64"/>
      <c r="H423" s="64"/>
      <c r="I423" s="64"/>
      <c r="J423" s="64"/>
      <c r="K423" s="64"/>
      <c r="L423" s="64"/>
      <c r="M423" s="64"/>
      <c r="N423" s="64"/>
    </row>
    <row r="424" spans="1:14" s="63" customFormat="1">
      <c r="A424" s="64"/>
      <c r="B424" s="64"/>
      <c r="C424" s="64"/>
      <c r="D424" s="64"/>
      <c r="E424" s="64"/>
      <c r="F424" s="64"/>
      <c r="G424" s="64"/>
      <c r="H424" s="64"/>
      <c r="I424" s="64"/>
      <c r="J424" s="64"/>
      <c r="K424" s="64"/>
      <c r="L424" s="64"/>
      <c r="M424" s="64"/>
      <c r="N424" s="64"/>
    </row>
    <row r="425" spans="1:14" s="63" customFormat="1">
      <c r="A425" s="64"/>
      <c r="B425" s="64"/>
      <c r="C425" s="64"/>
      <c r="D425" s="64"/>
      <c r="E425" s="64"/>
      <c r="F425" s="64"/>
      <c r="G425" s="64"/>
      <c r="H425" s="64"/>
      <c r="I425" s="64"/>
      <c r="J425" s="64"/>
      <c r="K425" s="64"/>
      <c r="L425" s="64"/>
      <c r="M425" s="64"/>
      <c r="N425" s="64"/>
    </row>
    <row r="426" spans="1:14" s="63" customFormat="1">
      <c r="A426" s="64"/>
      <c r="B426" s="64"/>
      <c r="C426" s="64"/>
      <c r="D426" s="64"/>
      <c r="E426" s="64"/>
      <c r="F426" s="64"/>
      <c r="G426" s="64"/>
      <c r="H426" s="64"/>
      <c r="I426" s="64"/>
      <c r="J426" s="64"/>
      <c r="K426" s="64"/>
      <c r="L426" s="64"/>
      <c r="M426" s="64"/>
      <c r="N426" s="64"/>
    </row>
    <row r="427" spans="1:14" s="63" customFormat="1">
      <c r="A427" s="64"/>
      <c r="B427" s="64"/>
      <c r="C427" s="64"/>
      <c r="D427" s="64"/>
      <c r="E427" s="64"/>
      <c r="F427" s="64"/>
      <c r="G427" s="64"/>
      <c r="H427" s="64"/>
      <c r="I427" s="64"/>
      <c r="J427" s="64"/>
      <c r="K427" s="64"/>
      <c r="L427" s="64"/>
      <c r="M427" s="64"/>
      <c r="N427" s="64"/>
    </row>
    <row r="428" spans="1:14" s="63" customFormat="1">
      <c r="A428" s="64"/>
      <c r="B428" s="64"/>
      <c r="C428" s="64"/>
      <c r="D428" s="64"/>
      <c r="E428" s="64"/>
      <c r="F428" s="64"/>
      <c r="G428" s="64"/>
      <c r="H428" s="64"/>
      <c r="I428" s="64"/>
      <c r="J428" s="64"/>
      <c r="K428" s="64"/>
      <c r="L428" s="64"/>
      <c r="M428" s="64"/>
      <c r="N428" s="64"/>
    </row>
    <row r="429" spans="1:14" s="63" customFormat="1">
      <c r="A429" s="64"/>
      <c r="B429" s="64"/>
      <c r="C429" s="64"/>
      <c r="D429" s="64"/>
      <c r="E429" s="64"/>
      <c r="F429" s="64"/>
      <c r="G429" s="64"/>
      <c r="H429" s="64"/>
      <c r="I429" s="64"/>
      <c r="J429" s="64"/>
      <c r="K429" s="64"/>
      <c r="L429" s="64"/>
      <c r="M429" s="64"/>
      <c r="N429" s="64"/>
    </row>
    <row r="430" spans="1:14" s="63" customFormat="1">
      <c r="A430" s="64"/>
      <c r="B430" s="64"/>
      <c r="C430" s="64"/>
      <c r="D430" s="64"/>
      <c r="E430" s="64"/>
      <c r="F430" s="64"/>
      <c r="G430" s="64"/>
      <c r="H430" s="64"/>
      <c r="I430" s="64"/>
      <c r="J430" s="64"/>
      <c r="K430" s="64"/>
      <c r="L430" s="64"/>
      <c r="M430" s="64"/>
      <c r="N430" s="64"/>
    </row>
    <row r="431" spans="1:14" s="63" customFormat="1">
      <c r="A431" s="64"/>
      <c r="B431" s="64"/>
      <c r="C431" s="64"/>
      <c r="D431" s="64"/>
      <c r="E431" s="64"/>
      <c r="F431" s="64"/>
      <c r="G431" s="64"/>
      <c r="H431" s="64"/>
      <c r="I431" s="64"/>
      <c r="J431" s="64"/>
      <c r="K431" s="64"/>
      <c r="L431" s="64"/>
      <c r="M431" s="64"/>
      <c r="N431" s="64"/>
    </row>
    <row r="432" spans="1:14" s="63" customFormat="1">
      <c r="A432" s="64"/>
      <c r="B432" s="64"/>
      <c r="C432" s="64"/>
      <c r="D432" s="64"/>
      <c r="E432" s="64"/>
      <c r="F432" s="64"/>
      <c r="G432" s="64"/>
      <c r="H432" s="64"/>
      <c r="I432" s="64"/>
      <c r="J432" s="64"/>
      <c r="K432" s="64"/>
      <c r="L432" s="64"/>
      <c r="M432" s="64"/>
      <c r="N432" s="64"/>
    </row>
    <row r="433" spans="1:14" s="63" customFormat="1">
      <c r="A433" s="64"/>
      <c r="B433" s="64"/>
      <c r="C433" s="64"/>
      <c r="D433" s="64"/>
      <c r="E433" s="64"/>
      <c r="F433" s="64"/>
      <c r="G433" s="64"/>
      <c r="H433" s="64"/>
      <c r="I433" s="64"/>
      <c r="J433" s="64"/>
      <c r="K433" s="64"/>
      <c r="L433" s="64"/>
      <c r="M433" s="64"/>
      <c r="N433" s="64"/>
    </row>
    <row r="434" spans="1:14" s="63" customFormat="1">
      <c r="A434" s="64"/>
      <c r="B434" s="64"/>
      <c r="C434" s="64"/>
      <c r="D434" s="64"/>
      <c r="E434" s="64"/>
      <c r="F434" s="64"/>
      <c r="G434" s="64"/>
      <c r="H434" s="64"/>
      <c r="I434" s="64"/>
      <c r="J434" s="64"/>
      <c r="K434" s="64"/>
      <c r="L434" s="64"/>
      <c r="M434" s="64"/>
      <c r="N434" s="64"/>
    </row>
    <row r="435" spans="1:14" s="63" customFormat="1">
      <c r="A435" s="64"/>
      <c r="B435" s="64"/>
      <c r="C435" s="64"/>
      <c r="D435" s="64"/>
      <c r="E435" s="64"/>
      <c r="F435" s="64"/>
      <c r="G435" s="64"/>
      <c r="H435" s="64"/>
      <c r="I435" s="64"/>
      <c r="J435" s="64"/>
      <c r="K435" s="64"/>
      <c r="L435" s="64"/>
      <c r="M435" s="64"/>
      <c r="N435" s="64"/>
    </row>
    <row r="436" spans="1:14" s="63" customFormat="1">
      <c r="A436" s="64"/>
      <c r="B436" s="64"/>
      <c r="C436" s="64"/>
      <c r="D436" s="64"/>
      <c r="E436" s="64"/>
      <c r="F436" s="64"/>
      <c r="G436" s="64"/>
      <c r="H436" s="64"/>
      <c r="I436" s="64"/>
      <c r="J436" s="64"/>
      <c r="K436" s="64"/>
      <c r="L436" s="64"/>
      <c r="M436" s="64"/>
      <c r="N436" s="64"/>
    </row>
    <row r="437" spans="1:14" s="63" customFormat="1">
      <c r="A437" s="64"/>
      <c r="B437" s="64"/>
      <c r="C437" s="64"/>
      <c r="D437" s="64"/>
      <c r="E437" s="64"/>
      <c r="F437" s="64"/>
      <c r="G437" s="64"/>
      <c r="H437" s="64"/>
      <c r="I437" s="64"/>
      <c r="J437" s="64"/>
      <c r="K437" s="64"/>
      <c r="L437" s="64"/>
      <c r="M437" s="64"/>
      <c r="N437" s="64"/>
    </row>
    <row r="438" spans="1:14" s="63" customFormat="1">
      <c r="A438" s="64"/>
      <c r="B438" s="64"/>
      <c r="C438" s="64"/>
      <c r="D438" s="64"/>
      <c r="E438" s="64"/>
      <c r="F438" s="64"/>
      <c r="G438" s="64"/>
      <c r="H438" s="64"/>
      <c r="I438" s="64"/>
      <c r="J438" s="64"/>
      <c r="K438" s="64"/>
      <c r="L438" s="64"/>
      <c r="M438" s="64"/>
      <c r="N438" s="64"/>
    </row>
    <row r="439" spans="1:14" s="63" customFormat="1">
      <c r="A439" s="64"/>
      <c r="B439" s="64"/>
      <c r="C439" s="64"/>
      <c r="D439" s="64"/>
      <c r="E439" s="64"/>
      <c r="F439" s="64"/>
      <c r="G439" s="64"/>
      <c r="H439" s="64"/>
      <c r="I439" s="64"/>
      <c r="J439" s="64"/>
      <c r="K439" s="64"/>
      <c r="L439" s="64"/>
      <c r="M439" s="64"/>
      <c r="N439" s="64"/>
    </row>
    <row r="440" spans="1:14" s="63" customFormat="1">
      <c r="A440" s="64"/>
      <c r="B440" s="64"/>
      <c r="C440" s="64"/>
      <c r="D440" s="64"/>
      <c r="E440" s="64"/>
      <c r="F440" s="64"/>
      <c r="G440" s="64"/>
      <c r="H440" s="64"/>
      <c r="I440" s="64"/>
      <c r="J440" s="64"/>
      <c r="K440" s="64"/>
      <c r="L440" s="64"/>
      <c r="M440" s="64"/>
      <c r="N440" s="64"/>
    </row>
    <row r="441" spans="1:14" s="63" customFormat="1">
      <c r="A441" s="64"/>
      <c r="B441" s="64"/>
      <c r="C441" s="64"/>
      <c r="D441" s="64"/>
      <c r="E441" s="64"/>
      <c r="F441" s="64"/>
      <c r="G441" s="64"/>
      <c r="H441" s="64"/>
      <c r="I441" s="64"/>
      <c r="J441" s="64"/>
      <c r="K441" s="64"/>
      <c r="L441" s="64"/>
      <c r="M441" s="64"/>
      <c r="N441" s="64"/>
    </row>
    <row r="442" spans="1:14" s="63" customFormat="1">
      <c r="A442" s="64"/>
      <c r="B442" s="64"/>
      <c r="C442" s="64"/>
      <c r="D442" s="64"/>
      <c r="E442" s="64"/>
      <c r="F442" s="64"/>
      <c r="G442" s="64"/>
      <c r="H442" s="64"/>
      <c r="I442" s="64"/>
      <c r="J442" s="64"/>
      <c r="K442" s="64"/>
      <c r="L442" s="64"/>
      <c r="M442" s="64"/>
      <c r="N442" s="64"/>
    </row>
    <row r="443" spans="1:14" s="63" customFormat="1">
      <c r="A443" s="64"/>
      <c r="B443" s="64"/>
      <c r="C443" s="64"/>
      <c r="D443" s="64"/>
      <c r="E443" s="64"/>
      <c r="F443" s="64"/>
      <c r="G443" s="64"/>
      <c r="H443" s="64"/>
      <c r="I443" s="64"/>
      <c r="J443" s="64"/>
      <c r="K443" s="64"/>
      <c r="L443" s="64"/>
      <c r="M443" s="64"/>
      <c r="N443" s="64"/>
    </row>
    <row r="444" spans="1:14" s="63" customFormat="1">
      <c r="A444" s="64"/>
      <c r="B444" s="64"/>
      <c r="C444" s="64"/>
      <c r="D444" s="64"/>
      <c r="E444" s="64"/>
      <c r="F444" s="64"/>
      <c r="G444" s="64"/>
      <c r="H444" s="64"/>
      <c r="I444" s="64"/>
      <c r="J444" s="64"/>
      <c r="K444" s="64"/>
      <c r="L444" s="64"/>
      <c r="M444" s="64"/>
      <c r="N444" s="64"/>
    </row>
    <row r="445" spans="1:14" s="63" customFormat="1">
      <c r="A445" s="64"/>
      <c r="B445" s="64"/>
      <c r="C445" s="64"/>
      <c r="D445" s="64"/>
      <c r="E445" s="64"/>
      <c r="F445" s="64"/>
      <c r="G445" s="64"/>
      <c r="H445" s="64"/>
      <c r="I445" s="64"/>
      <c r="J445" s="64"/>
      <c r="K445" s="64"/>
      <c r="L445" s="64"/>
      <c r="M445" s="64"/>
      <c r="N445" s="64"/>
    </row>
    <row r="446" spans="1:14" s="63" customFormat="1">
      <c r="A446" s="64"/>
      <c r="B446" s="64"/>
      <c r="C446" s="64"/>
      <c r="D446" s="64"/>
      <c r="E446" s="64"/>
      <c r="F446" s="64"/>
      <c r="G446" s="64"/>
      <c r="H446" s="64"/>
      <c r="I446" s="64"/>
      <c r="J446" s="64"/>
      <c r="K446" s="64"/>
      <c r="L446" s="64"/>
      <c r="M446" s="64"/>
      <c r="N446" s="64"/>
    </row>
    <row r="447" spans="1:14" s="63" customFormat="1">
      <c r="A447" s="64"/>
      <c r="B447" s="64"/>
      <c r="C447" s="64"/>
      <c r="D447" s="64"/>
      <c r="E447" s="64"/>
      <c r="F447" s="64"/>
      <c r="G447" s="64"/>
      <c r="H447" s="64"/>
      <c r="I447" s="64"/>
      <c r="J447" s="64"/>
      <c r="K447" s="64"/>
      <c r="L447" s="64"/>
      <c r="M447" s="64"/>
      <c r="N447" s="64"/>
    </row>
    <row r="448" spans="1:14" s="63" customFormat="1">
      <c r="A448" s="64"/>
      <c r="B448" s="64"/>
      <c r="C448" s="64"/>
      <c r="D448" s="64"/>
      <c r="E448" s="64"/>
      <c r="F448" s="64"/>
      <c r="G448" s="64"/>
      <c r="H448" s="64"/>
      <c r="I448" s="64"/>
      <c r="J448" s="64"/>
      <c r="K448" s="64"/>
      <c r="L448" s="64"/>
      <c r="M448" s="64"/>
      <c r="N448" s="64"/>
    </row>
    <row r="449" spans="1:14" s="63" customFormat="1">
      <c r="A449" s="64"/>
      <c r="B449" s="64"/>
      <c r="C449" s="64"/>
      <c r="D449" s="64"/>
      <c r="E449" s="64"/>
      <c r="F449" s="64"/>
      <c r="G449" s="64"/>
      <c r="H449" s="64"/>
      <c r="I449" s="64"/>
      <c r="J449" s="64"/>
      <c r="K449" s="64"/>
      <c r="L449" s="64"/>
      <c r="M449" s="64"/>
      <c r="N449" s="64"/>
    </row>
    <row r="450" spans="1:14" s="63" customFormat="1">
      <c r="A450" s="64"/>
      <c r="B450" s="64"/>
      <c r="C450" s="64"/>
      <c r="D450" s="64"/>
      <c r="E450" s="64"/>
      <c r="F450" s="64"/>
      <c r="G450" s="64"/>
      <c r="H450" s="64"/>
      <c r="I450" s="64"/>
      <c r="J450" s="64"/>
      <c r="K450" s="64"/>
      <c r="L450" s="64"/>
      <c r="M450" s="64"/>
      <c r="N450" s="64"/>
    </row>
    <row r="451" spans="1:14" s="63" customFormat="1">
      <c r="A451" s="64"/>
      <c r="B451" s="64"/>
      <c r="C451" s="64"/>
      <c r="D451" s="64"/>
      <c r="E451" s="64"/>
      <c r="F451" s="64"/>
      <c r="G451" s="64"/>
      <c r="H451" s="64"/>
      <c r="I451" s="64"/>
      <c r="J451" s="64"/>
      <c r="K451" s="64"/>
      <c r="L451" s="64"/>
      <c r="M451" s="64"/>
      <c r="N451" s="64"/>
    </row>
    <row r="452" spans="1:14" s="63" customFormat="1">
      <c r="A452" s="64"/>
      <c r="B452" s="64"/>
      <c r="C452" s="64"/>
      <c r="D452" s="64"/>
      <c r="E452" s="64"/>
      <c r="F452" s="64"/>
      <c r="G452" s="64"/>
      <c r="H452" s="64"/>
      <c r="I452" s="64"/>
      <c r="J452" s="64"/>
      <c r="K452" s="64"/>
      <c r="L452" s="64"/>
      <c r="M452" s="64"/>
      <c r="N452" s="64"/>
    </row>
    <row r="453" spans="1:14" s="63" customFormat="1">
      <c r="A453" s="64"/>
      <c r="B453" s="64"/>
      <c r="C453" s="64"/>
      <c r="D453" s="64"/>
      <c r="E453" s="64"/>
      <c r="F453" s="64"/>
      <c r="G453" s="64"/>
      <c r="H453" s="64"/>
      <c r="I453" s="64"/>
      <c r="J453" s="64"/>
      <c r="K453" s="64"/>
      <c r="L453" s="64"/>
      <c r="M453" s="64"/>
      <c r="N453" s="64"/>
    </row>
    <row r="454" spans="1:14" s="63" customFormat="1">
      <c r="A454" s="64"/>
      <c r="B454" s="64"/>
      <c r="C454" s="64"/>
      <c r="D454" s="64"/>
      <c r="E454" s="64"/>
      <c r="F454" s="64"/>
      <c r="G454" s="64"/>
      <c r="H454" s="64"/>
      <c r="I454" s="64"/>
      <c r="J454" s="64"/>
      <c r="K454" s="64"/>
      <c r="L454" s="64"/>
      <c r="M454" s="64"/>
      <c r="N454" s="64"/>
    </row>
    <row r="455" spans="1:14" s="63" customFormat="1">
      <c r="A455" s="64"/>
      <c r="B455" s="64"/>
      <c r="C455" s="64"/>
      <c r="D455" s="64"/>
      <c r="E455" s="64"/>
      <c r="F455" s="64"/>
      <c r="G455" s="64"/>
      <c r="H455" s="64"/>
      <c r="I455" s="64"/>
      <c r="J455" s="64"/>
      <c r="K455" s="64"/>
      <c r="L455" s="64"/>
      <c r="M455" s="64"/>
      <c r="N455" s="64"/>
    </row>
    <row r="456" spans="1:14" s="63" customFormat="1">
      <c r="A456" s="64"/>
      <c r="B456" s="64"/>
      <c r="C456" s="64"/>
      <c r="D456" s="64"/>
      <c r="E456" s="64"/>
      <c r="F456" s="64"/>
      <c r="G456" s="64"/>
      <c r="H456" s="64"/>
      <c r="I456" s="64"/>
      <c r="J456" s="64"/>
      <c r="K456" s="64"/>
      <c r="L456" s="64"/>
      <c r="M456" s="64"/>
      <c r="N456" s="64"/>
    </row>
    <row r="457" spans="1:14" s="63" customFormat="1">
      <c r="A457" s="64"/>
      <c r="B457" s="64"/>
      <c r="C457" s="64"/>
      <c r="D457" s="64"/>
      <c r="E457" s="64"/>
      <c r="F457" s="64"/>
      <c r="G457" s="64"/>
      <c r="H457" s="64"/>
      <c r="I457" s="64"/>
      <c r="J457" s="64"/>
      <c r="K457" s="64"/>
      <c r="L457" s="64"/>
      <c r="M457" s="64"/>
      <c r="N457" s="64"/>
    </row>
    <row r="458" spans="1:14" s="63" customFormat="1">
      <c r="A458" s="64"/>
      <c r="B458" s="64"/>
      <c r="C458" s="64"/>
      <c r="D458" s="64"/>
      <c r="E458" s="64"/>
      <c r="F458" s="64"/>
      <c r="G458" s="64"/>
      <c r="H458" s="64"/>
      <c r="I458" s="64"/>
      <c r="J458" s="64"/>
      <c r="K458" s="64"/>
      <c r="L458" s="64"/>
      <c r="M458" s="64"/>
      <c r="N458" s="64"/>
    </row>
    <row r="459" spans="1:14" s="63" customFormat="1">
      <c r="A459" s="64"/>
      <c r="B459" s="64"/>
      <c r="C459" s="64"/>
      <c r="D459" s="64"/>
      <c r="E459" s="64"/>
      <c r="F459" s="64"/>
      <c r="G459" s="64"/>
      <c r="H459" s="64"/>
      <c r="I459" s="64"/>
      <c r="J459" s="64"/>
      <c r="K459" s="64"/>
      <c r="L459" s="64"/>
      <c r="M459" s="64"/>
      <c r="N459" s="64"/>
    </row>
    <row r="460" spans="1:14" s="63" customFormat="1">
      <c r="A460" s="64"/>
      <c r="B460" s="64"/>
      <c r="C460" s="64"/>
      <c r="D460" s="64"/>
      <c r="E460" s="64"/>
      <c r="F460" s="64"/>
      <c r="G460" s="64"/>
      <c r="H460" s="64"/>
      <c r="I460" s="64"/>
      <c r="J460" s="64"/>
      <c r="K460" s="64"/>
      <c r="L460" s="64"/>
      <c r="M460" s="64"/>
      <c r="N460" s="64"/>
    </row>
    <row r="461" spans="1:14" s="63" customFormat="1">
      <c r="A461" s="64"/>
      <c r="B461" s="64"/>
      <c r="C461" s="64"/>
      <c r="D461" s="64"/>
      <c r="E461" s="64"/>
      <c r="F461" s="64"/>
      <c r="G461" s="64"/>
      <c r="H461" s="64"/>
      <c r="I461" s="64"/>
      <c r="J461" s="64"/>
      <c r="K461" s="64"/>
      <c r="L461" s="64"/>
      <c r="M461" s="64"/>
      <c r="N461" s="64"/>
    </row>
    <row r="462" spans="1:14" s="63" customFormat="1">
      <c r="A462" s="64"/>
      <c r="B462" s="64"/>
      <c r="C462" s="64"/>
      <c r="D462" s="64"/>
      <c r="E462" s="64"/>
      <c r="F462" s="64"/>
      <c r="G462" s="64"/>
      <c r="H462" s="64"/>
      <c r="I462" s="64"/>
      <c r="J462" s="64"/>
      <c r="K462" s="64"/>
      <c r="L462" s="64"/>
      <c r="M462" s="64"/>
      <c r="N462" s="64"/>
    </row>
    <row r="463" spans="1:14" s="63" customFormat="1">
      <c r="A463" s="64"/>
      <c r="B463" s="64"/>
      <c r="C463" s="64"/>
      <c r="D463" s="64"/>
      <c r="E463" s="64"/>
      <c r="F463" s="64"/>
      <c r="G463" s="64"/>
      <c r="H463" s="64"/>
      <c r="I463" s="64"/>
      <c r="J463" s="64"/>
      <c r="K463" s="64"/>
      <c r="L463" s="64"/>
      <c r="M463" s="64"/>
      <c r="N463" s="64"/>
    </row>
    <row r="464" spans="1:14" s="63" customFormat="1">
      <c r="A464" s="64"/>
      <c r="B464" s="64"/>
      <c r="C464" s="64"/>
      <c r="D464" s="64"/>
      <c r="E464" s="64"/>
      <c r="F464" s="64"/>
      <c r="G464" s="64"/>
      <c r="H464" s="64"/>
      <c r="I464" s="64"/>
      <c r="J464" s="64"/>
      <c r="K464" s="64"/>
      <c r="L464" s="64"/>
      <c r="M464" s="64"/>
      <c r="N464" s="64"/>
    </row>
    <row r="465" spans="1:14" s="63" customFormat="1">
      <c r="A465" s="64"/>
      <c r="B465" s="64"/>
      <c r="C465" s="64"/>
      <c r="D465" s="64"/>
      <c r="E465" s="64"/>
      <c r="F465" s="64"/>
      <c r="G465" s="64"/>
      <c r="H465" s="64"/>
      <c r="I465" s="64"/>
      <c r="J465" s="64"/>
      <c r="K465" s="64"/>
      <c r="L465" s="64"/>
      <c r="M465" s="64"/>
      <c r="N465" s="64"/>
    </row>
    <row r="466" spans="1:14" s="63" customFormat="1">
      <c r="A466" s="64"/>
      <c r="B466" s="64"/>
      <c r="C466" s="64"/>
      <c r="D466" s="64"/>
      <c r="E466" s="64"/>
      <c r="F466" s="64"/>
      <c r="G466" s="64"/>
      <c r="H466" s="64"/>
      <c r="I466" s="64"/>
      <c r="J466" s="64"/>
      <c r="K466" s="64"/>
      <c r="L466" s="64"/>
      <c r="M466" s="64"/>
      <c r="N466" s="64"/>
    </row>
    <row r="467" spans="1:14" s="63" customFormat="1">
      <c r="A467" s="64"/>
      <c r="B467" s="64"/>
      <c r="C467" s="64"/>
      <c r="D467" s="64"/>
      <c r="E467" s="64"/>
      <c r="F467" s="64"/>
      <c r="G467" s="64"/>
      <c r="H467" s="64"/>
      <c r="I467" s="64"/>
      <c r="J467" s="64"/>
      <c r="K467" s="64"/>
      <c r="L467" s="64"/>
      <c r="M467" s="64"/>
      <c r="N467" s="64"/>
    </row>
    <row r="468" spans="1:14" s="63" customFormat="1">
      <c r="A468" s="64"/>
      <c r="B468" s="64"/>
      <c r="C468" s="64"/>
      <c r="D468" s="64"/>
      <c r="E468" s="64"/>
      <c r="F468" s="64"/>
      <c r="G468" s="64"/>
      <c r="H468" s="64"/>
      <c r="I468" s="64"/>
      <c r="J468" s="64"/>
      <c r="K468" s="64"/>
      <c r="L468" s="64"/>
      <c r="M468" s="64"/>
      <c r="N468" s="64"/>
    </row>
    <row r="469" spans="1:14" s="63" customFormat="1">
      <c r="A469" s="64"/>
      <c r="B469" s="64"/>
      <c r="C469" s="64"/>
      <c r="D469" s="64"/>
      <c r="E469" s="64"/>
      <c r="F469" s="64"/>
      <c r="G469" s="64"/>
      <c r="H469" s="64"/>
      <c r="I469" s="64"/>
      <c r="J469" s="64"/>
      <c r="K469" s="64"/>
      <c r="L469" s="64"/>
      <c r="M469" s="64"/>
      <c r="N469" s="64"/>
    </row>
    <row r="470" spans="1:14" s="63" customFormat="1">
      <c r="A470" s="64"/>
      <c r="B470" s="64"/>
      <c r="C470" s="64"/>
      <c r="D470" s="64"/>
      <c r="E470" s="64"/>
      <c r="F470" s="64"/>
      <c r="G470" s="64"/>
      <c r="H470" s="64"/>
      <c r="I470" s="64"/>
      <c r="J470" s="64"/>
      <c r="K470" s="64"/>
      <c r="L470" s="64"/>
      <c r="M470" s="64"/>
      <c r="N470" s="64"/>
    </row>
    <row r="471" spans="1:14" s="63" customFormat="1">
      <c r="A471" s="64"/>
      <c r="B471" s="64"/>
      <c r="C471" s="64"/>
      <c r="D471" s="64"/>
      <c r="E471" s="64"/>
      <c r="F471" s="64"/>
      <c r="G471" s="64"/>
      <c r="H471" s="64"/>
      <c r="I471" s="64"/>
      <c r="J471" s="64"/>
      <c r="K471" s="64"/>
      <c r="L471" s="64"/>
      <c r="M471" s="64"/>
      <c r="N471" s="64"/>
    </row>
    <row r="472" spans="1:14" s="63" customFormat="1">
      <c r="A472" s="64"/>
      <c r="B472" s="64"/>
      <c r="C472" s="64"/>
      <c r="D472" s="64"/>
      <c r="E472" s="64"/>
      <c r="F472" s="64"/>
      <c r="G472" s="64"/>
      <c r="H472" s="64"/>
      <c r="I472" s="64"/>
      <c r="J472" s="64"/>
      <c r="K472" s="64"/>
      <c r="L472" s="64"/>
      <c r="M472" s="64"/>
      <c r="N472" s="64"/>
    </row>
    <row r="473" spans="1:14" s="63" customFormat="1">
      <c r="A473" s="64"/>
      <c r="B473" s="64"/>
      <c r="C473" s="64"/>
      <c r="D473" s="64"/>
      <c r="E473" s="64"/>
      <c r="F473" s="64"/>
      <c r="G473" s="64"/>
      <c r="H473" s="64"/>
      <c r="I473" s="64"/>
      <c r="J473" s="64"/>
      <c r="K473" s="64"/>
      <c r="L473" s="64"/>
      <c r="M473" s="64"/>
      <c r="N473" s="64"/>
    </row>
    <row r="474" spans="1:14" s="63" customFormat="1">
      <c r="A474" s="64"/>
      <c r="B474" s="64"/>
      <c r="C474" s="64"/>
      <c r="D474" s="64"/>
      <c r="E474" s="64"/>
      <c r="F474" s="64"/>
      <c r="G474" s="64"/>
      <c r="H474" s="64"/>
      <c r="I474" s="64"/>
      <c r="J474" s="64"/>
      <c r="K474" s="64"/>
      <c r="L474" s="64"/>
      <c r="M474" s="64"/>
      <c r="N474" s="64"/>
    </row>
    <row r="475" spans="1:14" s="63" customFormat="1">
      <c r="A475" s="64"/>
      <c r="B475" s="64"/>
      <c r="C475" s="64"/>
      <c r="D475" s="64"/>
      <c r="E475" s="64"/>
      <c r="F475" s="64"/>
      <c r="G475" s="64"/>
      <c r="H475" s="64"/>
      <c r="I475" s="64"/>
      <c r="J475" s="64"/>
      <c r="K475" s="64"/>
      <c r="L475" s="64"/>
      <c r="M475" s="64"/>
      <c r="N475" s="64"/>
    </row>
    <row r="476" spans="1:14" s="63" customFormat="1">
      <c r="A476" s="64"/>
      <c r="B476" s="64"/>
      <c r="C476" s="64"/>
      <c r="D476" s="64"/>
      <c r="E476" s="64"/>
      <c r="F476" s="64"/>
      <c r="G476" s="64"/>
      <c r="H476" s="64"/>
      <c r="I476" s="64"/>
      <c r="J476" s="64"/>
      <c r="K476" s="64"/>
      <c r="L476" s="64"/>
      <c r="M476" s="64"/>
      <c r="N476" s="64"/>
    </row>
    <row r="477" spans="1:14" s="63" customFormat="1">
      <c r="A477" s="64"/>
      <c r="B477" s="64"/>
      <c r="C477" s="64"/>
      <c r="D477" s="64"/>
      <c r="E477" s="64"/>
      <c r="F477" s="64"/>
      <c r="G477" s="64"/>
      <c r="H477" s="64"/>
      <c r="I477" s="64"/>
      <c r="J477" s="64"/>
      <c r="K477" s="64"/>
      <c r="L477" s="64"/>
      <c r="M477" s="64"/>
      <c r="N477" s="64"/>
    </row>
    <row r="478" spans="1:14" s="63" customFormat="1">
      <c r="A478" s="64"/>
      <c r="B478" s="64"/>
      <c r="C478" s="64"/>
      <c r="D478" s="64"/>
      <c r="E478" s="64"/>
      <c r="F478" s="64"/>
      <c r="G478" s="64"/>
      <c r="H478" s="64"/>
      <c r="I478" s="64"/>
      <c r="J478" s="64"/>
      <c r="K478" s="64"/>
      <c r="L478" s="64"/>
      <c r="M478" s="64"/>
      <c r="N478" s="64"/>
    </row>
    <row r="479" spans="1:14" s="63" customFormat="1">
      <c r="A479" s="64"/>
      <c r="B479" s="64"/>
      <c r="C479" s="64"/>
      <c r="D479" s="64"/>
      <c r="E479" s="64"/>
      <c r="F479" s="64"/>
      <c r="G479" s="64"/>
      <c r="H479" s="64"/>
      <c r="I479" s="64"/>
      <c r="J479" s="64"/>
      <c r="K479" s="64"/>
      <c r="L479" s="64"/>
      <c r="M479" s="64"/>
      <c r="N479" s="64"/>
    </row>
    <row r="480" spans="1:14" s="63" customFormat="1">
      <c r="A480" s="64"/>
      <c r="B480" s="64"/>
      <c r="C480" s="64"/>
      <c r="D480" s="64"/>
      <c r="E480" s="64"/>
      <c r="F480" s="64"/>
      <c r="G480" s="64"/>
      <c r="H480" s="64"/>
      <c r="I480" s="64"/>
      <c r="J480" s="64"/>
      <c r="K480" s="64"/>
      <c r="L480" s="64"/>
      <c r="M480" s="64"/>
      <c r="N480" s="64"/>
    </row>
    <row r="481" spans="1:14" s="63" customFormat="1">
      <c r="A481" s="64"/>
      <c r="B481" s="64"/>
      <c r="C481" s="64"/>
      <c r="D481" s="64"/>
      <c r="E481" s="64"/>
      <c r="F481" s="64"/>
      <c r="G481" s="64"/>
      <c r="H481" s="64"/>
      <c r="I481" s="64"/>
      <c r="J481" s="64"/>
      <c r="K481" s="64"/>
      <c r="L481" s="64"/>
      <c r="M481" s="64"/>
      <c r="N481" s="64"/>
    </row>
    <row r="482" spans="1:14" s="63" customFormat="1">
      <c r="A482" s="64"/>
      <c r="B482" s="64"/>
      <c r="C482" s="64"/>
      <c r="D482" s="64"/>
      <c r="E482" s="64"/>
      <c r="F482" s="64"/>
      <c r="G482" s="64"/>
      <c r="H482" s="64"/>
      <c r="I482" s="64"/>
      <c r="J482" s="64"/>
      <c r="K482" s="64"/>
      <c r="L482" s="64"/>
      <c r="M482" s="64"/>
      <c r="N482" s="64"/>
    </row>
    <row r="483" spans="1:14" s="63" customFormat="1">
      <c r="A483" s="64"/>
      <c r="B483" s="64"/>
      <c r="C483" s="64"/>
      <c r="D483" s="64"/>
      <c r="E483" s="64"/>
      <c r="F483" s="64"/>
      <c r="G483" s="64"/>
      <c r="H483" s="64"/>
      <c r="I483" s="64"/>
      <c r="J483" s="64"/>
      <c r="K483" s="64"/>
      <c r="L483" s="64"/>
      <c r="M483" s="64"/>
      <c r="N483" s="64"/>
    </row>
    <row r="484" spans="1:14" s="63" customFormat="1">
      <c r="A484" s="64"/>
      <c r="B484" s="64"/>
      <c r="C484" s="64"/>
      <c r="D484" s="64"/>
      <c r="E484" s="64"/>
      <c r="F484" s="64"/>
      <c r="G484" s="64"/>
      <c r="H484" s="64"/>
      <c r="I484" s="64"/>
      <c r="J484" s="64"/>
      <c r="K484" s="64"/>
      <c r="L484" s="64"/>
      <c r="M484" s="64"/>
      <c r="N484" s="64"/>
    </row>
    <row r="485" spans="1:14" s="63" customFormat="1">
      <c r="A485" s="64"/>
      <c r="B485" s="64"/>
      <c r="C485" s="64"/>
      <c r="D485" s="64"/>
      <c r="E485" s="64"/>
      <c r="F485" s="64"/>
      <c r="G485" s="64"/>
      <c r="H485" s="64"/>
      <c r="I485" s="64"/>
      <c r="J485" s="64"/>
      <c r="K485" s="64"/>
      <c r="L485" s="64"/>
      <c r="M485" s="64"/>
      <c r="N485" s="64"/>
    </row>
    <row r="486" spans="1:14" s="63" customFormat="1">
      <c r="A486" s="64"/>
      <c r="B486" s="64"/>
      <c r="C486" s="64"/>
      <c r="D486" s="64"/>
      <c r="E486" s="64"/>
      <c r="F486" s="64"/>
      <c r="G486" s="64"/>
      <c r="H486" s="64"/>
      <c r="I486" s="64"/>
      <c r="J486" s="64"/>
      <c r="K486" s="64"/>
      <c r="L486" s="64"/>
      <c r="M486" s="64"/>
      <c r="N486" s="64"/>
    </row>
    <row r="487" spans="1:14" s="63" customFormat="1">
      <c r="A487" s="64"/>
      <c r="B487" s="64"/>
      <c r="C487" s="64"/>
      <c r="D487" s="64"/>
      <c r="E487" s="64"/>
      <c r="F487" s="64"/>
      <c r="G487" s="64"/>
      <c r="H487" s="64"/>
      <c r="I487" s="64"/>
      <c r="J487" s="64"/>
      <c r="K487" s="64"/>
      <c r="L487" s="64"/>
      <c r="M487" s="64"/>
      <c r="N487" s="64"/>
    </row>
    <row r="488" spans="1:14" s="63" customFormat="1">
      <c r="A488" s="64"/>
      <c r="B488" s="64"/>
      <c r="C488" s="64"/>
      <c r="D488" s="64"/>
      <c r="E488" s="64"/>
      <c r="F488" s="64"/>
      <c r="G488" s="64"/>
      <c r="H488" s="64"/>
      <c r="I488" s="64"/>
      <c r="J488" s="64"/>
      <c r="K488" s="64"/>
      <c r="L488" s="64"/>
      <c r="M488" s="64"/>
      <c r="N488" s="64"/>
    </row>
    <row r="489" spans="1:14" s="63" customFormat="1">
      <c r="A489" s="64"/>
      <c r="B489" s="64"/>
      <c r="C489" s="64"/>
      <c r="D489" s="64"/>
      <c r="E489" s="64"/>
      <c r="F489" s="64"/>
      <c r="G489" s="64"/>
      <c r="H489" s="64"/>
      <c r="I489" s="64"/>
      <c r="J489" s="64"/>
      <c r="K489" s="64"/>
      <c r="L489" s="64"/>
      <c r="M489" s="64"/>
      <c r="N489" s="64"/>
    </row>
    <row r="490" spans="1:14" s="63" customFormat="1">
      <c r="A490" s="64"/>
      <c r="B490" s="64"/>
      <c r="C490" s="64"/>
      <c r="D490" s="64"/>
      <c r="E490" s="64"/>
      <c r="F490" s="64"/>
      <c r="G490" s="64"/>
      <c r="H490" s="64"/>
      <c r="I490" s="64"/>
      <c r="J490" s="64"/>
      <c r="K490" s="64"/>
      <c r="L490" s="64"/>
      <c r="M490" s="64"/>
      <c r="N490" s="64"/>
    </row>
    <row r="491" spans="1:14" s="63" customFormat="1">
      <c r="A491" s="64"/>
      <c r="B491" s="64"/>
      <c r="C491" s="64"/>
      <c r="D491" s="64"/>
      <c r="E491" s="64"/>
      <c r="F491" s="64"/>
      <c r="G491" s="64"/>
      <c r="H491" s="64"/>
      <c r="I491" s="64"/>
      <c r="J491" s="64"/>
      <c r="K491" s="64"/>
      <c r="L491" s="64"/>
      <c r="M491" s="64"/>
      <c r="N491" s="64"/>
    </row>
    <row r="492" spans="1:14" s="63" customFormat="1">
      <c r="A492" s="64"/>
      <c r="B492" s="64"/>
      <c r="C492" s="64"/>
      <c r="D492" s="64"/>
      <c r="E492" s="64"/>
      <c r="F492" s="64"/>
      <c r="G492" s="64"/>
      <c r="H492" s="64"/>
      <c r="I492" s="64"/>
      <c r="J492" s="64"/>
      <c r="K492" s="64"/>
      <c r="L492" s="64"/>
      <c r="M492" s="64"/>
      <c r="N492" s="64"/>
    </row>
    <row r="493" spans="1:14" s="63" customFormat="1">
      <c r="A493" s="64"/>
      <c r="B493" s="64"/>
      <c r="C493" s="64"/>
      <c r="D493" s="64"/>
      <c r="E493" s="64"/>
      <c r="F493" s="64"/>
      <c r="G493" s="64"/>
      <c r="H493" s="64"/>
      <c r="I493" s="64"/>
      <c r="J493" s="64"/>
      <c r="K493" s="64"/>
      <c r="L493" s="64"/>
      <c r="M493" s="64"/>
      <c r="N493" s="64"/>
    </row>
    <row r="494" spans="1:14" s="63" customFormat="1">
      <c r="A494" s="64"/>
      <c r="B494" s="64"/>
      <c r="C494" s="64"/>
      <c r="D494" s="64"/>
      <c r="E494" s="64"/>
      <c r="F494" s="64"/>
      <c r="G494" s="64"/>
      <c r="H494" s="64"/>
      <c r="I494" s="64"/>
      <c r="J494" s="64"/>
      <c r="K494" s="64"/>
      <c r="L494" s="64"/>
      <c r="M494" s="64"/>
      <c r="N494" s="64"/>
    </row>
    <row r="495" spans="1:14" s="63" customFormat="1">
      <c r="A495" s="64"/>
      <c r="B495" s="64"/>
      <c r="C495" s="64"/>
      <c r="D495" s="64"/>
      <c r="E495" s="64"/>
      <c r="F495" s="64"/>
      <c r="G495" s="64"/>
      <c r="H495" s="64"/>
      <c r="I495" s="64"/>
      <c r="J495" s="64"/>
      <c r="K495" s="64"/>
      <c r="L495" s="64"/>
      <c r="M495" s="64"/>
      <c r="N495" s="64"/>
    </row>
    <row r="496" spans="1:14" s="63" customFormat="1">
      <c r="A496" s="64"/>
      <c r="B496" s="64"/>
      <c r="C496" s="64"/>
      <c r="D496" s="64"/>
      <c r="E496" s="64"/>
      <c r="F496" s="64"/>
      <c r="G496" s="64"/>
      <c r="H496" s="64"/>
      <c r="I496" s="64"/>
      <c r="J496" s="64"/>
      <c r="K496" s="64"/>
      <c r="L496" s="64"/>
      <c r="M496" s="64"/>
      <c r="N496" s="64"/>
    </row>
    <row r="497" spans="1:14" s="63" customFormat="1">
      <c r="A497" s="64"/>
      <c r="B497" s="64"/>
      <c r="C497" s="64"/>
      <c r="D497" s="64"/>
      <c r="E497" s="64"/>
      <c r="F497" s="64"/>
      <c r="G497" s="64"/>
      <c r="H497" s="64"/>
      <c r="I497" s="64"/>
      <c r="J497" s="64"/>
      <c r="K497" s="64"/>
      <c r="L497" s="64"/>
      <c r="M497" s="64"/>
      <c r="N497" s="64"/>
    </row>
    <row r="498" spans="1:14" s="63" customFormat="1">
      <c r="A498" s="64"/>
      <c r="B498" s="64"/>
      <c r="C498" s="64"/>
      <c r="D498" s="64"/>
      <c r="E498" s="64"/>
      <c r="F498" s="64"/>
      <c r="G498" s="64"/>
      <c r="H498" s="64"/>
      <c r="I498" s="64"/>
      <c r="J498" s="64"/>
      <c r="K498" s="64"/>
      <c r="L498" s="64"/>
      <c r="M498" s="64"/>
      <c r="N498" s="64"/>
    </row>
    <row r="499" spans="1:14" s="63" customFormat="1">
      <c r="A499" s="64"/>
      <c r="B499" s="64"/>
      <c r="C499" s="64"/>
      <c r="D499" s="64"/>
      <c r="E499" s="64"/>
      <c r="F499" s="64"/>
      <c r="G499" s="64"/>
      <c r="H499" s="64"/>
      <c r="I499" s="64"/>
      <c r="J499" s="64"/>
      <c r="K499" s="64"/>
      <c r="L499" s="64"/>
      <c r="M499" s="64"/>
      <c r="N499" s="64"/>
    </row>
    <row r="500" spans="1:14" s="63" customFormat="1">
      <c r="A500" s="64"/>
      <c r="B500" s="64"/>
      <c r="C500" s="64"/>
      <c r="D500" s="64"/>
      <c r="E500" s="64"/>
      <c r="F500" s="64"/>
      <c r="G500" s="64"/>
      <c r="H500" s="64"/>
      <c r="I500" s="64"/>
      <c r="J500" s="64"/>
      <c r="K500" s="64"/>
      <c r="L500" s="64"/>
      <c r="M500" s="64"/>
      <c r="N500" s="64"/>
    </row>
    <row r="501" spans="1:14" s="63" customFormat="1">
      <c r="A501" s="64"/>
      <c r="B501" s="64"/>
      <c r="C501" s="64"/>
      <c r="D501" s="64"/>
      <c r="E501" s="64"/>
      <c r="F501" s="64"/>
      <c r="G501" s="64"/>
      <c r="H501" s="64"/>
      <c r="I501" s="64"/>
      <c r="J501" s="64"/>
      <c r="K501" s="64"/>
      <c r="L501" s="64"/>
      <c r="M501" s="64"/>
      <c r="N501" s="64"/>
    </row>
    <row r="502" spans="1:14" s="63" customFormat="1">
      <c r="A502" s="64"/>
      <c r="B502" s="64"/>
      <c r="C502" s="64"/>
      <c r="D502" s="64"/>
      <c r="E502" s="64"/>
      <c r="F502" s="64"/>
      <c r="G502" s="64"/>
      <c r="H502" s="64"/>
      <c r="I502" s="64"/>
      <c r="J502" s="64"/>
      <c r="K502" s="64"/>
      <c r="L502" s="64"/>
      <c r="M502" s="64"/>
      <c r="N502" s="64"/>
    </row>
    <row r="503" spans="1:14" s="63" customFormat="1">
      <c r="A503" s="64"/>
      <c r="B503" s="64"/>
      <c r="C503" s="64"/>
      <c r="D503" s="64"/>
      <c r="E503" s="64"/>
      <c r="F503" s="64"/>
      <c r="G503" s="64"/>
      <c r="H503" s="64"/>
      <c r="I503" s="64"/>
      <c r="J503" s="64"/>
      <c r="K503" s="64"/>
      <c r="L503" s="64"/>
      <c r="M503" s="64"/>
      <c r="N503" s="64"/>
    </row>
    <row r="504" spans="1:14" s="63" customFormat="1">
      <c r="A504" s="64"/>
      <c r="B504" s="64"/>
      <c r="C504" s="64"/>
      <c r="D504" s="64"/>
      <c r="E504" s="64"/>
      <c r="F504" s="64"/>
      <c r="G504" s="64"/>
      <c r="H504" s="64"/>
      <c r="I504" s="64"/>
      <c r="J504" s="64"/>
      <c r="K504" s="64"/>
      <c r="L504" s="64"/>
      <c r="M504" s="64"/>
      <c r="N504" s="64"/>
    </row>
    <row r="505" spans="1:14" s="63" customFormat="1">
      <c r="A505" s="64"/>
      <c r="B505" s="64"/>
      <c r="C505" s="64"/>
      <c r="D505" s="64"/>
      <c r="E505" s="64"/>
      <c r="F505" s="64"/>
      <c r="G505" s="64"/>
      <c r="H505" s="64"/>
      <c r="I505" s="64"/>
      <c r="J505" s="64"/>
      <c r="K505" s="64"/>
      <c r="L505" s="64"/>
      <c r="M505" s="64"/>
      <c r="N505" s="64"/>
    </row>
    <row r="506" spans="1:14" s="63" customFormat="1">
      <c r="A506" s="64"/>
      <c r="B506" s="64"/>
      <c r="C506" s="64"/>
      <c r="D506" s="64"/>
      <c r="E506" s="64"/>
      <c r="F506" s="64"/>
      <c r="G506" s="64"/>
      <c r="H506" s="64"/>
      <c r="I506" s="64"/>
      <c r="J506" s="64"/>
      <c r="K506" s="64"/>
      <c r="L506" s="64"/>
      <c r="M506" s="64"/>
      <c r="N506" s="64"/>
    </row>
    <row r="507" spans="1:14" s="63" customFormat="1">
      <c r="A507" s="64"/>
      <c r="B507" s="64"/>
      <c r="C507" s="64"/>
      <c r="D507" s="64"/>
      <c r="E507" s="64"/>
      <c r="F507" s="64"/>
      <c r="G507" s="64"/>
      <c r="H507" s="64"/>
      <c r="I507" s="64"/>
      <c r="J507" s="64"/>
      <c r="K507" s="64"/>
      <c r="L507" s="64"/>
      <c r="M507" s="64"/>
      <c r="N507" s="64"/>
    </row>
    <row r="508" spans="1:14" s="63" customFormat="1">
      <c r="A508" s="64"/>
      <c r="B508" s="64"/>
      <c r="C508" s="64"/>
      <c r="D508" s="64"/>
      <c r="E508" s="64"/>
      <c r="F508" s="64"/>
      <c r="G508" s="64"/>
      <c r="H508" s="64"/>
      <c r="I508" s="64"/>
      <c r="J508" s="64"/>
      <c r="K508" s="64"/>
      <c r="L508" s="64"/>
      <c r="M508" s="64"/>
      <c r="N508" s="64"/>
    </row>
    <row r="509" spans="1:14" s="63" customFormat="1">
      <c r="A509" s="64"/>
      <c r="B509" s="64"/>
      <c r="C509" s="64"/>
      <c r="D509" s="64"/>
      <c r="E509" s="64"/>
      <c r="F509" s="64"/>
      <c r="G509" s="64"/>
      <c r="H509" s="64"/>
      <c r="I509" s="64"/>
      <c r="J509" s="64"/>
      <c r="K509" s="64"/>
      <c r="L509" s="64"/>
      <c r="M509" s="64"/>
      <c r="N509" s="64"/>
    </row>
    <row r="510" spans="1:14" s="63" customFormat="1">
      <c r="A510" s="64"/>
      <c r="B510" s="64"/>
      <c r="C510" s="64"/>
      <c r="D510" s="64"/>
      <c r="E510" s="64"/>
      <c r="F510" s="64"/>
      <c r="G510" s="64"/>
      <c r="H510" s="64"/>
      <c r="I510" s="64"/>
      <c r="J510" s="64"/>
      <c r="K510" s="64"/>
      <c r="L510" s="64"/>
      <c r="M510" s="64"/>
      <c r="N510" s="64"/>
    </row>
    <row r="511" spans="1:14" s="63" customFormat="1">
      <c r="A511" s="64"/>
      <c r="B511" s="64"/>
      <c r="C511" s="64"/>
      <c r="D511" s="64"/>
      <c r="E511" s="64"/>
      <c r="F511" s="64"/>
      <c r="G511" s="64"/>
      <c r="H511" s="64"/>
      <c r="I511" s="64"/>
      <c r="J511" s="64"/>
      <c r="K511" s="64"/>
      <c r="L511" s="64"/>
      <c r="M511" s="64"/>
      <c r="N511" s="64"/>
    </row>
    <row r="512" spans="1:14" s="63" customFormat="1">
      <c r="A512" s="64"/>
      <c r="B512" s="64"/>
      <c r="C512" s="64"/>
      <c r="D512" s="64"/>
      <c r="E512" s="64"/>
      <c r="F512" s="64"/>
      <c r="G512" s="64"/>
      <c r="H512" s="64"/>
      <c r="I512" s="64"/>
      <c r="J512" s="64"/>
      <c r="K512" s="64"/>
      <c r="L512" s="64"/>
      <c r="M512" s="64"/>
      <c r="N512" s="64"/>
    </row>
    <row r="513" spans="1:14" s="63" customFormat="1">
      <c r="A513" s="64"/>
      <c r="B513" s="64"/>
      <c r="C513" s="64"/>
      <c r="D513" s="64"/>
      <c r="E513" s="64"/>
      <c r="F513" s="64"/>
      <c r="G513" s="64"/>
      <c r="H513" s="64"/>
      <c r="I513" s="64"/>
      <c r="J513" s="64"/>
      <c r="K513" s="64"/>
      <c r="L513" s="64"/>
      <c r="M513" s="64"/>
      <c r="N513" s="64"/>
    </row>
    <row r="514" spans="1:14" s="63" customFormat="1">
      <c r="A514" s="64"/>
      <c r="B514" s="64"/>
      <c r="C514" s="64"/>
      <c r="D514" s="64"/>
      <c r="E514" s="64"/>
      <c r="F514" s="64"/>
      <c r="G514" s="64"/>
      <c r="H514" s="64"/>
      <c r="I514" s="64"/>
      <c r="J514" s="64"/>
      <c r="K514" s="64"/>
      <c r="L514" s="64"/>
      <c r="M514" s="64"/>
      <c r="N514" s="64"/>
    </row>
    <row r="515" spans="1:14" s="63" customFormat="1">
      <c r="A515" s="64"/>
      <c r="B515" s="64"/>
      <c r="C515" s="64"/>
      <c r="D515" s="64"/>
      <c r="E515" s="64"/>
      <c r="F515" s="64"/>
      <c r="G515" s="64"/>
      <c r="H515" s="64"/>
      <c r="I515" s="64"/>
      <c r="J515" s="64"/>
      <c r="K515" s="64"/>
      <c r="L515" s="64"/>
      <c r="M515" s="64"/>
      <c r="N515" s="64"/>
    </row>
    <row r="516" spans="1:14" s="63" customFormat="1">
      <c r="A516" s="64"/>
      <c r="B516" s="64"/>
      <c r="C516" s="64"/>
      <c r="D516" s="64"/>
      <c r="E516" s="64"/>
      <c r="F516" s="64"/>
      <c r="G516" s="64"/>
      <c r="H516" s="64"/>
      <c r="I516" s="64"/>
      <c r="J516" s="64"/>
      <c r="K516" s="64"/>
      <c r="L516" s="64"/>
      <c r="M516" s="64"/>
      <c r="N516" s="64"/>
    </row>
    <row r="517" spans="1:14" s="63" customFormat="1">
      <c r="A517" s="64"/>
      <c r="B517" s="64"/>
      <c r="C517" s="64"/>
      <c r="D517" s="64"/>
      <c r="E517" s="64"/>
      <c r="F517" s="64"/>
      <c r="G517" s="64"/>
      <c r="H517" s="64"/>
      <c r="I517" s="64"/>
      <c r="J517" s="64"/>
      <c r="K517" s="64"/>
      <c r="L517" s="64"/>
      <c r="M517" s="64"/>
      <c r="N517" s="64"/>
    </row>
    <row r="518" spans="1:14" s="63" customFormat="1">
      <c r="A518" s="64"/>
      <c r="B518" s="64"/>
      <c r="C518" s="64"/>
      <c r="D518" s="64"/>
      <c r="E518" s="64"/>
      <c r="F518" s="64"/>
      <c r="G518" s="64"/>
      <c r="H518" s="64"/>
      <c r="I518" s="64"/>
      <c r="J518" s="64"/>
      <c r="K518" s="64"/>
      <c r="L518" s="64"/>
      <c r="M518" s="64"/>
      <c r="N518" s="64"/>
    </row>
    <row r="519" spans="1:14" s="63" customFormat="1">
      <c r="A519" s="64"/>
      <c r="B519" s="64"/>
      <c r="C519" s="64"/>
      <c r="D519" s="64"/>
      <c r="E519" s="64"/>
      <c r="F519" s="64"/>
      <c r="G519" s="64"/>
      <c r="H519" s="64"/>
      <c r="I519" s="64"/>
      <c r="J519" s="64"/>
      <c r="K519" s="64"/>
      <c r="L519" s="64"/>
      <c r="M519" s="64"/>
      <c r="N519" s="64"/>
    </row>
    <row r="520" spans="1:14" s="63" customFormat="1">
      <c r="A520" s="64"/>
      <c r="B520" s="64"/>
      <c r="C520" s="64"/>
      <c r="D520" s="64"/>
      <c r="E520" s="64"/>
      <c r="F520" s="64"/>
      <c r="G520" s="64"/>
      <c r="H520" s="64"/>
      <c r="I520" s="64"/>
      <c r="J520" s="64"/>
      <c r="K520" s="64"/>
      <c r="L520" s="64"/>
      <c r="M520" s="64"/>
      <c r="N520" s="64"/>
    </row>
    <row r="521" spans="1:14" s="63" customFormat="1">
      <c r="A521" s="64"/>
      <c r="B521" s="64"/>
      <c r="C521" s="64"/>
      <c r="D521" s="64"/>
      <c r="E521" s="64"/>
      <c r="F521" s="64"/>
      <c r="G521" s="64"/>
      <c r="H521" s="64"/>
      <c r="I521" s="64"/>
      <c r="J521" s="64"/>
      <c r="K521" s="64"/>
      <c r="L521" s="64"/>
      <c r="M521" s="64"/>
      <c r="N521" s="64"/>
    </row>
    <row r="522" spans="1:14" s="63" customFormat="1">
      <c r="A522" s="64"/>
      <c r="B522" s="64"/>
      <c r="C522" s="64"/>
      <c r="D522" s="64"/>
      <c r="E522" s="64"/>
      <c r="F522" s="64"/>
      <c r="G522" s="64"/>
      <c r="H522" s="64"/>
      <c r="I522" s="64"/>
      <c r="J522" s="64"/>
      <c r="K522" s="64"/>
      <c r="L522" s="64"/>
      <c r="M522" s="64"/>
      <c r="N522" s="64"/>
    </row>
    <row r="523" spans="1:14" s="63" customFormat="1">
      <c r="A523" s="64"/>
      <c r="B523" s="64"/>
      <c r="C523" s="64"/>
      <c r="D523" s="64"/>
      <c r="E523" s="64"/>
      <c r="F523" s="64"/>
      <c r="G523" s="64"/>
      <c r="H523" s="64"/>
      <c r="I523" s="64"/>
      <c r="J523" s="64"/>
      <c r="K523" s="64"/>
      <c r="L523" s="64"/>
      <c r="M523" s="64"/>
      <c r="N523" s="64"/>
    </row>
    <row r="524" spans="1:14" s="63" customFormat="1">
      <c r="A524" s="64"/>
      <c r="B524" s="64"/>
      <c r="C524" s="64"/>
      <c r="D524" s="64"/>
      <c r="E524" s="64"/>
      <c r="F524" s="64"/>
      <c r="G524" s="64"/>
      <c r="H524" s="64"/>
      <c r="I524" s="64"/>
      <c r="J524" s="64"/>
      <c r="K524" s="64"/>
      <c r="L524" s="64"/>
      <c r="M524" s="64"/>
      <c r="N524" s="64"/>
    </row>
    <row r="525" spans="1:14" s="63" customFormat="1">
      <c r="A525" s="64"/>
      <c r="B525" s="64"/>
      <c r="C525" s="64"/>
      <c r="D525" s="64"/>
      <c r="E525" s="64"/>
      <c r="F525" s="64"/>
      <c r="G525" s="64"/>
      <c r="H525" s="64"/>
      <c r="I525" s="64"/>
      <c r="J525" s="64"/>
      <c r="K525" s="64"/>
      <c r="L525" s="64"/>
      <c r="M525" s="64"/>
      <c r="N525" s="64"/>
    </row>
    <row r="526" spans="1:14" s="63" customFormat="1">
      <c r="A526" s="64"/>
      <c r="B526" s="64"/>
      <c r="C526" s="64"/>
      <c r="D526" s="64"/>
      <c r="E526" s="64"/>
      <c r="F526" s="64"/>
      <c r="G526" s="64"/>
      <c r="H526" s="64"/>
      <c r="I526" s="64"/>
      <c r="J526" s="64"/>
      <c r="K526" s="64"/>
      <c r="L526" s="64"/>
      <c r="M526" s="64"/>
      <c r="N526" s="64"/>
    </row>
    <row r="527" spans="1:14" s="63" customFormat="1">
      <c r="A527" s="64"/>
      <c r="B527" s="64"/>
      <c r="C527" s="64"/>
      <c r="D527" s="64"/>
      <c r="E527" s="64"/>
      <c r="F527" s="64"/>
      <c r="G527" s="64"/>
      <c r="H527" s="64"/>
      <c r="I527" s="64"/>
      <c r="J527" s="64"/>
      <c r="K527" s="64"/>
      <c r="L527" s="64"/>
      <c r="M527" s="64"/>
      <c r="N527" s="64"/>
    </row>
    <row r="528" spans="1:14" s="63" customFormat="1">
      <c r="A528" s="64"/>
      <c r="B528" s="64"/>
      <c r="C528" s="64"/>
      <c r="D528" s="64"/>
      <c r="E528" s="64"/>
      <c r="F528" s="64"/>
      <c r="G528" s="64"/>
      <c r="H528" s="64"/>
      <c r="I528" s="64"/>
      <c r="J528" s="64"/>
      <c r="K528" s="64"/>
      <c r="L528" s="64"/>
      <c r="M528" s="64"/>
      <c r="N528" s="64"/>
    </row>
    <row r="529" spans="1:14" s="63" customFormat="1">
      <c r="A529" s="64"/>
      <c r="B529" s="64"/>
      <c r="C529" s="64"/>
      <c r="D529" s="64"/>
      <c r="E529" s="64"/>
      <c r="F529" s="64"/>
      <c r="G529" s="64"/>
      <c r="H529" s="64"/>
      <c r="I529" s="64"/>
      <c r="J529" s="64"/>
      <c r="K529" s="64"/>
      <c r="L529" s="64"/>
      <c r="M529" s="64"/>
      <c r="N529" s="64"/>
    </row>
    <row r="530" spans="1:14" s="63" customFormat="1">
      <c r="A530" s="64"/>
      <c r="B530" s="64"/>
      <c r="C530" s="64"/>
      <c r="D530" s="64"/>
      <c r="E530" s="64"/>
      <c r="F530" s="64"/>
      <c r="G530" s="64"/>
      <c r="H530" s="64"/>
      <c r="I530" s="64"/>
      <c r="J530" s="64"/>
      <c r="K530" s="64"/>
      <c r="L530" s="64"/>
      <c r="M530" s="64"/>
      <c r="N530" s="64"/>
    </row>
    <row r="531" spans="1:14" s="63" customFormat="1">
      <c r="A531" s="64"/>
      <c r="B531" s="64"/>
      <c r="C531" s="64"/>
      <c r="D531" s="64"/>
      <c r="E531" s="64"/>
      <c r="F531" s="64"/>
      <c r="G531" s="64"/>
      <c r="H531" s="64"/>
      <c r="I531" s="64"/>
      <c r="J531" s="64"/>
      <c r="K531" s="64"/>
      <c r="L531" s="64"/>
      <c r="M531" s="64"/>
      <c r="N531" s="64"/>
    </row>
    <row r="532" spans="1:14" s="63" customFormat="1">
      <c r="A532" s="64"/>
      <c r="B532" s="64"/>
      <c r="C532" s="64"/>
      <c r="D532" s="64"/>
      <c r="E532" s="64"/>
      <c r="F532" s="64"/>
      <c r="G532" s="64"/>
      <c r="H532" s="64"/>
      <c r="I532" s="64"/>
      <c r="J532" s="64"/>
      <c r="K532" s="64"/>
      <c r="L532" s="64"/>
      <c r="M532" s="64"/>
      <c r="N532" s="64"/>
    </row>
    <row r="533" spans="1:14" s="63" customFormat="1">
      <c r="A533" s="64"/>
      <c r="B533" s="64"/>
      <c r="C533" s="64"/>
      <c r="D533" s="64"/>
      <c r="E533" s="64"/>
      <c r="F533" s="64"/>
      <c r="G533" s="64"/>
      <c r="H533" s="64"/>
      <c r="I533" s="64"/>
      <c r="J533" s="64"/>
      <c r="K533" s="64"/>
      <c r="L533" s="64"/>
      <c r="M533" s="64"/>
      <c r="N533" s="64"/>
    </row>
    <row r="534" spans="1:14" s="63" customFormat="1">
      <c r="A534" s="64"/>
      <c r="B534" s="64"/>
      <c r="C534" s="64"/>
      <c r="D534" s="64"/>
      <c r="E534" s="64"/>
      <c r="F534" s="64"/>
      <c r="G534" s="64"/>
      <c r="H534" s="64"/>
      <c r="I534" s="64"/>
      <c r="J534" s="64"/>
      <c r="K534" s="64"/>
      <c r="L534" s="64"/>
      <c r="M534" s="64"/>
      <c r="N534" s="64"/>
    </row>
    <row r="535" spans="1:14" s="63" customFormat="1">
      <c r="A535" s="64"/>
      <c r="B535" s="64"/>
      <c r="C535" s="64"/>
      <c r="D535" s="64"/>
      <c r="E535" s="64"/>
      <c r="F535" s="64"/>
      <c r="G535" s="64"/>
      <c r="H535" s="64"/>
      <c r="I535" s="64"/>
      <c r="J535" s="64"/>
      <c r="K535" s="64"/>
      <c r="L535" s="64"/>
      <c r="M535" s="64"/>
      <c r="N535" s="64"/>
    </row>
    <row r="536" spans="1:14" s="63" customFormat="1">
      <c r="A536" s="64"/>
      <c r="B536" s="64"/>
      <c r="C536" s="64"/>
      <c r="D536" s="64"/>
      <c r="E536" s="64"/>
      <c r="F536" s="64"/>
      <c r="G536" s="64"/>
      <c r="H536" s="64"/>
      <c r="I536" s="64"/>
      <c r="J536" s="64"/>
      <c r="K536" s="64"/>
      <c r="L536" s="64"/>
      <c r="M536" s="64"/>
      <c r="N536" s="64"/>
    </row>
    <row r="537" spans="1:14" s="63" customFormat="1">
      <c r="A537" s="64"/>
      <c r="B537" s="64"/>
      <c r="C537" s="64"/>
      <c r="D537" s="64"/>
      <c r="E537" s="64"/>
      <c r="F537" s="64"/>
      <c r="G537" s="64"/>
      <c r="H537" s="64"/>
      <c r="I537" s="64"/>
      <c r="J537" s="64"/>
      <c r="K537" s="64"/>
      <c r="L537" s="64"/>
      <c r="M537" s="64"/>
      <c r="N537" s="64"/>
    </row>
    <row r="538" spans="1:14" s="63" customFormat="1">
      <c r="A538" s="64"/>
      <c r="B538" s="64"/>
      <c r="C538" s="64"/>
      <c r="D538" s="64"/>
      <c r="E538" s="64"/>
      <c r="F538" s="64"/>
      <c r="G538" s="64"/>
      <c r="H538" s="64"/>
      <c r="I538" s="64"/>
      <c r="J538" s="64"/>
      <c r="K538" s="64"/>
      <c r="L538" s="64"/>
      <c r="M538" s="64"/>
      <c r="N538" s="64"/>
    </row>
    <row r="539" spans="1:14" s="63" customFormat="1">
      <c r="A539" s="64"/>
      <c r="B539" s="64"/>
      <c r="C539" s="64"/>
      <c r="D539" s="64"/>
      <c r="E539" s="64"/>
      <c r="F539" s="64"/>
      <c r="G539" s="64"/>
      <c r="H539" s="64"/>
      <c r="I539" s="64"/>
      <c r="J539" s="64"/>
      <c r="K539" s="64"/>
      <c r="L539" s="64"/>
      <c r="M539" s="64"/>
      <c r="N539" s="64"/>
    </row>
    <row r="540" spans="1:14" s="63" customFormat="1">
      <c r="A540" s="64"/>
      <c r="B540" s="64"/>
      <c r="C540" s="64"/>
      <c r="D540" s="64"/>
      <c r="E540" s="64"/>
      <c r="F540" s="64"/>
      <c r="G540" s="64"/>
      <c r="H540" s="64"/>
      <c r="I540" s="64"/>
      <c r="J540" s="64"/>
      <c r="K540" s="64"/>
      <c r="L540" s="64"/>
      <c r="M540" s="64"/>
      <c r="N540" s="64"/>
    </row>
    <row r="541" spans="1:14" s="63" customFormat="1">
      <c r="A541" s="64"/>
      <c r="B541" s="64"/>
      <c r="C541" s="64"/>
      <c r="D541" s="64"/>
      <c r="E541" s="64"/>
      <c r="F541" s="64"/>
      <c r="G541" s="64"/>
      <c r="H541" s="64"/>
      <c r="I541" s="64"/>
      <c r="J541" s="64"/>
      <c r="K541" s="64"/>
      <c r="L541" s="64"/>
      <c r="M541" s="64"/>
      <c r="N541" s="64"/>
    </row>
    <row r="542" spans="1:14" s="63" customFormat="1">
      <c r="A542" s="64"/>
      <c r="B542" s="64"/>
      <c r="C542" s="64"/>
      <c r="D542" s="64"/>
      <c r="E542" s="64"/>
      <c r="F542" s="64"/>
      <c r="G542" s="64"/>
      <c r="H542" s="64"/>
      <c r="I542" s="64"/>
      <c r="J542" s="64"/>
      <c r="K542" s="64"/>
      <c r="L542" s="64"/>
      <c r="M542" s="64"/>
      <c r="N542" s="64"/>
    </row>
    <row r="543" spans="1:14" s="63" customFormat="1">
      <c r="A543" s="64"/>
      <c r="B543" s="64"/>
      <c r="C543" s="64"/>
      <c r="D543" s="64"/>
      <c r="E543" s="64"/>
      <c r="F543" s="64"/>
      <c r="G543" s="64"/>
      <c r="H543" s="64"/>
      <c r="I543" s="64"/>
      <c r="J543" s="64"/>
      <c r="K543" s="64"/>
      <c r="L543" s="64"/>
      <c r="M543" s="64"/>
      <c r="N543" s="64"/>
    </row>
    <row r="544" spans="1:14" s="63" customFormat="1">
      <c r="A544" s="64"/>
      <c r="B544" s="64"/>
      <c r="C544" s="64"/>
      <c r="D544" s="64"/>
      <c r="E544" s="64"/>
      <c r="F544" s="64"/>
      <c r="G544" s="64"/>
      <c r="H544" s="64"/>
      <c r="I544" s="64"/>
      <c r="J544" s="64"/>
      <c r="K544" s="64"/>
      <c r="L544" s="64"/>
      <c r="M544" s="64"/>
      <c r="N544" s="64"/>
    </row>
    <row r="545" spans="1:14" s="63" customFormat="1">
      <c r="A545" s="64"/>
      <c r="B545" s="64"/>
      <c r="C545" s="64"/>
      <c r="D545" s="64"/>
      <c r="E545" s="64"/>
      <c r="F545" s="64"/>
      <c r="G545" s="64"/>
      <c r="H545" s="64"/>
      <c r="I545" s="64"/>
      <c r="J545" s="64"/>
      <c r="K545" s="64"/>
      <c r="L545" s="64"/>
      <c r="M545" s="64"/>
      <c r="N545" s="64"/>
    </row>
    <row r="546" spans="1:14" s="63" customFormat="1">
      <c r="A546" s="64"/>
      <c r="B546" s="64"/>
      <c r="C546" s="64"/>
      <c r="D546" s="64"/>
      <c r="E546" s="64"/>
      <c r="F546" s="64"/>
      <c r="G546" s="64"/>
      <c r="H546" s="64"/>
      <c r="I546" s="64"/>
      <c r="J546" s="64"/>
      <c r="K546" s="64"/>
      <c r="L546" s="64"/>
      <c r="M546" s="64"/>
      <c r="N546" s="64"/>
    </row>
    <row r="547" spans="1:14" s="63" customFormat="1">
      <c r="A547" s="64"/>
      <c r="B547" s="64"/>
      <c r="C547" s="64"/>
      <c r="D547" s="64"/>
      <c r="E547" s="64"/>
      <c r="F547" s="64"/>
      <c r="G547" s="64"/>
      <c r="H547" s="64"/>
      <c r="I547" s="64"/>
      <c r="J547" s="64"/>
      <c r="K547" s="64"/>
      <c r="L547" s="64"/>
      <c r="M547" s="64"/>
      <c r="N547" s="64"/>
    </row>
    <row r="548" spans="1:14" s="63" customFormat="1">
      <c r="A548" s="64"/>
      <c r="B548" s="64"/>
      <c r="C548" s="64"/>
      <c r="D548" s="64"/>
      <c r="E548" s="64"/>
      <c r="F548" s="64"/>
      <c r="G548" s="64"/>
      <c r="H548" s="64"/>
      <c r="I548" s="64"/>
      <c r="J548" s="64"/>
      <c r="K548" s="64"/>
      <c r="L548" s="64"/>
      <c r="M548" s="64"/>
      <c r="N548" s="64"/>
    </row>
    <row r="549" spans="1:14" s="63" customFormat="1">
      <c r="A549" s="64"/>
      <c r="B549" s="64"/>
      <c r="C549" s="64"/>
      <c r="D549" s="64"/>
      <c r="E549" s="64"/>
      <c r="F549" s="64"/>
      <c r="G549" s="64"/>
      <c r="H549" s="64"/>
      <c r="I549" s="64"/>
      <c r="J549" s="64"/>
      <c r="K549" s="64"/>
      <c r="L549" s="64"/>
      <c r="M549" s="64"/>
      <c r="N549" s="64"/>
    </row>
    <row r="550" spans="1:14" s="63" customFormat="1">
      <c r="A550" s="64"/>
      <c r="B550" s="64"/>
      <c r="C550" s="64"/>
      <c r="D550" s="64"/>
      <c r="E550" s="64"/>
      <c r="F550" s="64"/>
      <c r="G550" s="64"/>
      <c r="H550" s="64"/>
      <c r="I550" s="64"/>
      <c r="J550" s="64"/>
      <c r="K550" s="64"/>
      <c r="L550" s="64"/>
      <c r="M550" s="64"/>
      <c r="N550" s="64"/>
    </row>
    <row r="551" spans="1:14" s="63" customFormat="1">
      <c r="A551" s="64"/>
      <c r="B551" s="64"/>
      <c r="C551" s="64"/>
      <c r="D551" s="64"/>
      <c r="E551" s="64"/>
      <c r="F551" s="64"/>
      <c r="G551" s="64"/>
      <c r="H551" s="64"/>
      <c r="I551" s="64"/>
      <c r="J551" s="64"/>
      <c r="K551" s="64"/>
      <c r="L551" s="64"/>
      <c r="M551" s="64"/>
      <c r="N551" s="64"/>
    </row>
    <row r="552" spans="1:14" s="63" customFormat="1">
      <c r="A552" s="64"/>
      <c r="B552" s="64"/>
      <c r="C552" s="64"/>
      <c r="D552" s="64"/>
      <c r="E552" s="64"/>
      <c r="F552" s="64"/>
      <c r="G552" s="64"/>
      <c r="H552" s="64"/>
      <c r="I552" s="64"/>
      <c r="J552" s="64"/>
      <c r="K552" s="64"/>
      <c r="L552" s="64"/>
      <c r="M552" s="64"/>
      <c r="N552" s="64"/>
    </row>
    <row r="553" spans="1:14" s="63" customFormat="1">
      <c r="A553" s="64"/>
      <c r="B553" s="64"/>
      <c r="C553" s="64"/>
      <c r="D553" s="64"/>
      <c r="E553" s="64"/>
      <c r="F553" s="64"/>
      <c r="G553" s="64"/>
      <c r="H553" s="64"/>
      <c r="I553" s="64"/>
      <c r="J553" s="64"/>
      <c r="K553" s="64"/>
      <c r="L553" s="64"/>
      <c r="M553" s="64"/>
      <c r="N553" s="64"/>
    </row>
    <row r="554" spans="1:14" s="63" customFormat="1">
      <c r="A554" s="64"/>
      <c r="B554" s="64"/>
      <c r="C554" s="64"/>
      <c r="D554" s="64"/>
      <c r="E554" s="64"/>
      <c r="F554" s="64"/>
      <c r="G554" s="64"/>
      <c r="H554" s="64"/>
      <c r="I554" s="64"/>
      <c r="J554" s="64"/>
      <c r="K554" s="64"/>
      <c r="L554" s="64"/>
      <c r="M554" s="64"/>
      <c r="N554" s="64"/>
    </row>
    <row r="555" spans="1:14" s="63" customFormat="1">
      <c r="A555" s="64"/>
      <c r="B555" s="64"/>
      <c r="C555" s="64"/>
      <c r="D555" s="64"/>
      <c r="E555" s="64"/>
      <c r="F555" s="64"/>
      <c r="G555" s="64"/>
      <c r="H555" s="64"/>
      <c r="I555" s="64"/>
      <c r="J555" s="64"/>
      <c r="K555" s="64"/>
      <c r="L555" s="64"/>
      <c r="M555" s="64"/>
      <c r="N555" s="64"/>
    </row>
    <row r="556" spans="1:14" s="63" customFormat="1">
      <c r="A556" s="64"/>
      <c r="B556" s="64"/>
      <c r="C556" s="64"/>
      <c r="D556" s="64"/>
      <c r="E556" s="64"/>
      <c r="F556" s="64"/>
      <c r="G556" s="64"/>
      <c r="H556" s="64"/>
      <c r="I556" s="64"/>
      <c r="J556" s="64"/>
      <c r="K556" s="64"/>
      <c r="L556" s="64"/>
      <c r="M556" s="64"/>
      <c r="N556" s="64"/>
    </row>
    <row r="557" spans="1:14" s="63" customFormat="1">
      <c r="A557" s="64"/>
      <c r="B557" s="64"/>
      <c r="C557" s="64"/>
      <c r="D557" s="64"/>
      <c r="E557" s="64"/>
      <c r="F557" s="64"/>
      <c r="G557" s="64"/>
      <c r="H557" s="64"/>
      <c r="I557" s="64"/>
      <c r="J557" s="64"/>
      <c r="K557" s="64"/>
      <c r="L557" s="64"/>
      <c r="M557" s="64"/>
      <c r="N557" s="64"/>
    </row>
    <row r="558" spans="1:14" s="63" customFormat="1">
      <c r="A558" s="64"/>
      <c r="B558" s="64"/>
      <c r="C558" s="64"/>
      <c r="D558" s="64"/>
      <c r="E558" s="64"/>
      <c r="F558" s="64"/>
      <c r="G558" s="64"/>
      <c r="H558" s="64"/>
      <c r="I558" s="64"/>
      <c r="J558" s="64"/>
      <c r="K558" s="64"/>
      <c r="L558" s="64"/>
      <c r="M558" s="64"/>
      <c r="N558" s="64"/>
    </row>
    <row r="559" spans="1:14" s="63" customFormat="1">
      <c r="A559" s="64"/>
      <c r="B559" s="64"/>
      <c r="C559" s="64"/>
      <c r="D559" s="64"/>
      <c r="E559" s="64"/>
      <c r="F559" s="64"/>
      <c r="G559" s="64"/>
      <c r="H559" s="64"/>
      <c r="I559" s="64"/>
      <c r="J559" s="64"/>
      <c r="K559" s="64"/>
      <c r="L559" s="64"/>
      <c r="M559" s="64"/>
      <c r="N559" s="64"/>
    </row>
    <row r="560" spans="1:14" s="63" customFormat="1">
      <c r="A560" s="64"/>
      <c r="B560" s="64"/>
      <c r="C560" s="64"/>
      <c r="D560" s="64"/>
      <c r="E560" s="64"/>
      <c r="F560" s="64"/>
      <c r="G560" s="64"/>
      <c r="H560" s="64"/>
      <c r="I560" s="64"/>
      <c r="J560" s="64"/>
      <c r="K560" s="64"/>
      <c r="L560" s="64"/>
      <c r="M560" s="64"/>
      <c r="N560" s="64"/>
    </row>
    <row r="561" spans="1:14" s="63" customFormat="1">
      <c r="A561" s="64"/>
      <c r="B561" s="64"/>
      <c r="C561" s="64"/>
      <c r="D561" s="64"/>
      <c r="E561" s="64"/>
      <c r="F561" s="64"/>
      <c r="G561" s="64"/>
      <c r="H561" s="64"/>
      <c r="I561" s="64"/>
      <c r="J561" s="64"/>
      <c r="K561" s="64"/>
      <c r="L561" s="64"/>
      <c r="M561" s="64"/>
      <c r="N561" s="64"/>
    </row>
    <row r="562" spans="1:14" s="63" customFormat="1">
      <c r="A562" s="64"/>
      <c r="B562" s="64"/>
      <c r="C562" s="64"/>
      <c r="D562" s="64"/>
      <c r="E562" s="64"/>
      <c r="F562" s="64"/>
      <c r="G562" s="64"/>
      <c r="H562" s="64"/>
      <c r="I562" s="64"/>
      <c r="J562" s="64"/>
      <c r="K562" s="64"/>
      <c r="L562" s="64"/>
      <c r="M562" s="64"/>
      <c r="N562" s="64"/>
    </row>
    <row r="563" spans="1:14" s="63" customFormat="1">
      <c r="A563" s="64"/>
      <c r="B563" s="64"/>
      <c r="C563" s="64"/>
      <c r="D563" s="64"/>
      <c r="E563" s="64"/>
      <c r="F563" s="64"/>
      <c r="G563" s="64"/>
      <c r="H563" s="64"/>
      <c r="I563" s="64"/>
      <c r="J563" s="64"/>
      <c r="K563" s="64"/>
      <c r="L563" s="64"/>
      <c r="M563" s="64"/>
      <c r="N563" s="64"/>
    </row>
    <row r="564" spans="1:14" s="63" customFormat="1">
      <c r="A564" s="64"/>
      <c r="B564" s="64"/>
      <c r="C564" s="64"/>
      <c r="D564" s="64"/>
      <c r="E564" s="64"/>
      <c r="F564" s="64"/>
      <c r="G564" s="64"/>
      <c r="H564" s="64"/>
      <c r="I564" s="64"/>
      <c r="J564" s="64"/>
      <c r="K564" s="64"/>
      <c r="L564" s="64"/>
      <c r="M564" s="64"/>
      <c r="N564" s="64"/>
    </row>
    <row r="565" spans="1:14" s="63" customFormat="1">
      <c r="A565" s="64"/>
      <c r="B565" s="64"/>
      <c r="C565" s="64"/>
      <c r="D565" s="64"/>
      <c r="E565" s="64"/>
      <c r="F565" s="64"/>
      <c r="G565" s="64"/>
      <c r="H565" s="64"/>
      <c r="I565" s="64"/>
      <c r="J565" s="64"/>
      <c r="K565" s="64"/>
      <c r="L565" s="64"/>
      <c r="M565" s="64"/>
      <c r="N565" s="64"/>
    </row>
    <row r="566" spans="1:14" s="63" customFormat="1">
      <c r="A566" s="64"/>
      <c r="B566" s="64"/>
      <c r="C566" s="64"/>
      <c r="D566" s="64"/>
      <c r="E566" s="64"/>
      <c r="F566" s="64"/>
      <c r="G566" s="64"/>
      <c r="H566" s="64"/>
      <c r="I566" s="64"/>
      <c r="J566" s="64"/>
      <c r="K566" s="64"/>
      <c r="L566" s="64"/>
      <c r="M566" s="64"/>
      <c r="N566" s="64"/>
    </row>
    <row r="567" spans="1:14" s="63" customFormat="1">
      <c r="A567" s="64"/>
      <c r="B567" s="64"/>
      <c r="C567" s="64"/>
      <c r="D567" s="64"/>
      <c r="E567" s="64"/>
      <c r="F567" s="64"/>
      <c r="G567" s="64"/>
      <c r="H567" s="64"/>
      <c r="I567" s="64"/>
      <c r="J567" s="64"/>
      <c r="K567" s="64"/>
      <c r="L567" s="64"/>
      <c r="M567" s="64"/>
      <c r="N567" s="64"/>
    </row>
    <row r="568" spans="1:14" s="63" customFormat="1">
      <c r="A568" s="64"/>
      <c r="B568" s="64"/>
      <c r="C568" s="64"/>
      <c r="D568" s="64"/>
      <c r="E568" s="64"/>
      <c r="F568" s="64"/>
      <c r="G568" s="64"/>
      <c r="H568" s="64"/>
      <c r="I568" s="64"/>
      <c r="J568" s="64"/>
      <c r="K568" s="64"/>
      <c r="L568" s="64"/>
      <c r="M568" s="64"/>
      <c r="N568" s="64"/>
    </row>
    <row r="569" spans="1:14" s="63" customFormat="1">
      <c r="A569" s="64"/>
      <c r="B569" s="64"/>
      <c r="C569" s="64"/>
      <c r="D569" s="64"/>
      <c r="E569" s="64"/>
      <c r="F569" s="64"/>
      <c r="G569" s="64"/>
      <c r="H569" s="64"/>
      <c r="I569" s="64"/>
      <c r="J569" s="64"/>
      <c r="K569" s="64"/>
      <c r="L569" s="64"/>
      <c r="M569" s="64"/>
      <c r="N569" s="64"/>
    </row>
    <row r="570" spans="1:14" s="63" customFormat="1">
      <c r="A570" s="64"/>
      <c r="B570" s="64"/>
      <c r="C570" s="64"/>
      <c r="D570" s="64"/>
      <c r="E570" s="64"/>
      <c r="F570" s="64"/>
      <c r="G570" s="64"/>
      <c r="H570" s="64"/>
      <c r="I570" s="64"/>
      <c r="J570" s="64"/>
      <c r="K570" s="64"/>
      <c r="L570" s="64"/>
      <c r="M570" s="64"/>
      <c r="N570" s="64"/>
    </row>
    <row r="571" spans="1:14" s="63" customFormat="1">
      <c r="A571" s="64"/>
      <c r="B571" s="64"/>
      <c r="C571" s="64"/>
      <c r="D571" s="64"/>
      <c r="E571" s="64"/>
      <c r="F571" s="64"/>
      <c r="G571" s="64"/>
      <c r="H571" s="64"/>
      <c r="I571" s="64"/>
      <c r="J571" s="64"/>
      <c r="K571" s="64"/>
      <c r="L571" s="64"/>
      <c r="M571" s="64"/>
      <c r="N571" s="64"/>
    </row>
    <row r="572" spans="1:14" s="63" customFormat="1">
      <c r="A572" s="64"/>
      <c r="B572" s="64"/>
      <c r="C572" s="64"/>
      <c r="D572" s="64"/>
      <c r="E572" s="64"/>
      <c r="F572" s="64"/>
      <c r="G572" s="64"/>
      <c r="H572" s="64"/>
      <c r="I572" s="64"/>
      <c r="J572" s="64"/>
      <c r="K572" s="64"/>
      <c r="L572" s="64"/>
      <c r="M572" s="64"/>
      <c r="N572" s="64"/>
    </row>
    <row r="573" spans="1:14" s="63" customFormat="1">
      <c r="A573" s="64"/>
      <c r="B573" s="64"/>
      <c r="C573" s="64"/>
      <c r="D573" s="64"/>
      <c r="E573" s="64"/>
      <c r="F573" s="64"/>
      <c r="G573" s="64"/>
      <c r="H573" s="64"/>
      <c r="I573" s="64"/>
      <c r="J573" s="64"/>
      <c r="K573" s="64"/>
      <c r="L573" s="64"/>
      <c r="M573" s="64"/>
      <c r="N573" s="64"/>
    </row>
    <row r="574" spans="1:14" s="63" customFormat="1">
      <c r="A574" s="64"/>
      <c r="B574" s="64"/>
      <c r="C574" s="64"/>
      <c r="D574" s="64"/>
      <c r="E574" s="64"/>
      <c r="F574" s="64"/>
      <c r="G574" s="64"/>
      <c r="H574" s="64"/>
      <c r="I574" s="64"/>
      <c r="J574" s="64"/>
      <c r="K574" s="64"/>
      <c r="L574" s="64"/>
      <c r="M574" s="64"/>
      <c r="N574" s="64"/>
    </row>
    <row r="575" spans="1:14" s="63" customFormat="1">
      <c r="A575" s="64"/>
      <c r="B575" s="64"/>
      <c r="C575" s="64"/>
      <c r="D575" s="64"/>
      <c r="E575" s="64"/>
      <c r="F575" s="64"/>
      <c r="G575" s="64"/>
      <c r="H575" s="64"/>
      <c r="I575" s="64"/>
      <c r="J575" s="64"/>
      <c r="K575" s="64"/>
      <c r="L575" s="64"/>
      <c r="M575" s="64"/>
      <c r="N575" s="64"/>
    </row>
    <row r="576" spans="1:14" s="63" customFormat="1">
      <c r="A576" s="64"/>
      <c r="B576" s="64"/>
      <c r="C576" s="64"/>
      <c r="D576" s="64"/>
      <c r="E576" s="64"/>
      <c r="F576" s="64"/>
      <c r="G576" s="64"/>
      <c r="H576" s="64"/>
      <c r="I576" s="64"/>
      <c r="J576" s="64"/>
      <c r="K576" s="64"/>
      <c r="L576" s="64"/>
      <c r="M576" s="64"/>
      <c r="N576" s="64"/>
    </row>
    <row r="577" spans="1:14" s="63" customFormat="1">
      <c r="A577" s="64"/>
      <c r="B577" s="64"/>
      <c r="C577" s="64"/>
      <c r="D577" s="64"/>
      <c r="E577" s="64"/>
      <c r="F577" s="64"/>
      <c r="G577" s="64"/>
      <c r="H577" s="64"/>
      <c r="I577" s="64"/>
      <c r="J577" s="64"/>
      <c r="K577" s="64"/>
      <c r="L577" s="64"/>
      <c r="M577" s="64"/>
      <c r="N577" s="64"/>
    </row>
    <row r="578" spans="1:14" s="63" customFormat="1">
      <c r="A578" s="64"/>
      <c r="B578" s="64"/>
      <c r="C578" s="64"/>
      <c r="D578" s="64"/>
      <c r="E578" s="64"/>
      <c r="F578" s="64"/>
      <c r="G578" s="64"/>
      <c r="H578" s="64"/>
      <c r="I578" s="64"/>
      <c r="J578" s="64"/>
      <c r="K578" s="64"/>
      <c r="L578" s="64"/>
      <c r="M578" s="64"/>
      <c r="N578" s="64"/>
    </row>
    <row r="579" spans="1:14" s="63" customFormat="1">
      <c r="A579" s="64"/>
      <c r="B579" s="64"/>
      <c r="C579" s="64"/>
      <c r="D579" s="64"/>
      <c r="E579" s="64"/>
      <c r="F579" s="64"/>
      <c r="G579" s="64"/>
      <c r="H579" s="64"/>
      <c r="I579" s="64"/>
      <c r="J579" s="64"/>
      <c r="K579" s="64"/>
      <c r="L579" s="64"/>
      <c r="M579" s="64"/>
      <c r="N579" s="64"/>
    </row>
    <row r="580" spans="1:14" s="63" customFormat="1">
      <c r="A580" s="64"/>
      <c r="B580" s="64"/>
      <c r="C580" s="64"/>
      <c r="D580" s="64"/>
      <c r="E580" s="64"/>
      <c r="F580" s="64"/>
      <c r="G580" s="64"/>
      <c r="H580" s="64"/>
      <c r="I580" s="64"/>
      <c r="J580" s="64"/>
      <c r="K580" s="64"/>
      <c r="L580" s="64"/>
      <c r="M580" s="64"/>
      <c r="N580" s="64"/>
    </row>
    <row r="581" spans="1:14" s="63" customFormat="1">
      <c r="A581" s="64"/>
      <c r="B581" s="64"/>
      <c r="C581" s="64"/>
      <c r="D581" s="64"/>
      <c r="E581" s="64"/>
      <c r="F581" s="64"/>
      <c r="G581" s="64"/>
      <c r="H581" s="64"/>
      <c r="I581" s="64"/>
      <c r="J581" s="64"/>
      <c r="K581" s="64"/>
      <c r="L581" s="64"/>
      <c r="M581" s="64"/>
      <c r="N581" s="64"/>
    </row>
    <row r="582" spans="1:14" s="63" customFormat="1">
      <c r="A582" s="64"/>
      <c r="B582" s="64"/>
      <c r="C582" s="64"/>
      <c r="D582" s="64"/>
      <c r="E582" s="64"/>
      <c r="F582" s="64"/>
      <c r="G582" s="64"/>
      <c r="H582" s="64"/>
      <c r="I582" s="64"/>
      <c r="J582" s="64"/>
      <c r="K582" s="64"/>
      <c r="L582" s="64"/>
      <c r="M582" s="64"/>
      <c r="N582" s="64"/>
    </row>
    <row r="583" spans="1:14" s="63" customFormat="1">
      <c r="A583" s="64"/>
      <c r="B583" s="64"/>
      <c r="C583" s="64"/>
      <c r="D583" s="64"/>
      <c r="E583" s="64"/>
      <c r="F583" s="64"/>
      <c r="G583" s="64"/>
      <c r="H583" s="64"/>
      <c r="I583" s="64"/>
      <c r="J583" s="64"/>
      <c r="K583" s="64"/>
      <c r="L583" s="64"/>
      <c r="M583" s="64"/>
      <c r="N583" s="64"/>
    </row>
    <row r="584" spans="1:14" s="63" customFormat="1">
      <c r="A584" s="64"/>
      <c r="B584" s="64"/>
      <c r="C584" s="64"/>
      <c r="D584" s="64"/>
      <c r="E584" s="64"/>
      <c r="F584" s="64"/>
      <c r="G584" s="64"/>
      <c r="H584" s="64"/>
      <c r="I584" s="64"/>
      <c r="J584" s="64"/>
      <c r="K584" s="64"/>
      <c r="L584" s="64"/>
      <c r="M584" s="64"/>
      <c r="N584" s="64"/>
    </row>
    <row r="585" spans="1:14" s="63" customFormat="1">
      <c r="A585" s="64"/>
      <c r="B585" s="64"/>
      <c r="C585" s="64"/>
      <c r="D585" s="64"/>
      <c r="E585" s="64"/>
      <c r="F585" s="64"/>
      <c r="G585" s="64"/>
      <c r="H585" s="64"/>
      <c r="I585" s="64"/>
      <c r="J585" s="64"/>
      <c r="K585" s="64"/>
      <c r="L585" s="64"/>
      <c r="M585" s="64"/>
      <c r="N585" s="64"/>
    </row>
    <row r="586" spans="1:14" s="63" customFormat="1">
      <c r="A586" s="64"/>
      <c r="B586" s="64"/>
      <c r="C586" s="64"/>
      <c r="D586" s="64"/>
      <c r="E586" s="64"/>
      <c r="F586" s="64"/>
      <c r="G586" s="64"/>
      <c r="H586" s="64"/>
      <c r="I586" s="64"/>
      <c r="J586" s="64"/>
      <c r="K586" s="64"/>
      <c r="L586" s="64"/>
      <c r="M586" s="64"/>
      <c r="N586" s="64"/>
    </row>
    <row r="587" spans="1:14" s="63" customFormat="1">
      <c r="A587" s="64"/>
      <c r="B587" s="64"/>
      <c r="C587" s="64"/>
      <c r="D587" s="64"/>
      <c r="E587" s="64"/>
      <c r="F587" s="64"/>
      <c r="G587" s="64"/>
      <c r="H587" s="64"/>
      <c r="I587" s="64"/>
      <c r="J587" s="64"/>
      <c r="K587" s="64"/>
      <c r="L587" s="64"/>
      <c r="M587" s="64"/>
      <c r="N587" s="64"/>
    </row>
    <row r="588" spans="1:14" s="63" customFormat="1">
      <c r="A588" s="64"/>
      <c r="B588" s="64"/>
      <c r="C588" s="64"/>
      <c r="D588" s="64"/>
      <c r="E588" s="64"/>
      <c r="F588" s="64"/>
      <c r="G588" s="64"/>
      <c r="H588" s="64"/>
      <c r="I588" s="64"/>
      <c r="J588" s="64"/>
      <c r="K588" s="64"/>
      <c r="L588" s="64"/>
      <c r="M588" s="64"/>
      <c r="N588" s="64"/>
    </row>
    <row r="589" spans="1:14" s="63" customFormat="1">
      <c r="A589" s="64"/>
      <c r="B589" s="64"/>
      <c r="C589" s="64"/>
      <c r="D589" s="64"/>
      <c r="E589" s="64"/>
      <c r="F589" s="64"/>
      <c r="G589" s="64"/>
      <c r="H589" s="64"/>
      <c r="I589" s="64"/>
      <c r="J589" s="64"/>
      <c r="K589" s="64"/>
      <c r="L589" s="64"/>
      <c r="M589" s="64"/>
      <c r="N589" s="64"/>
    </row>
    <row r="590" spans="1:14" s="63" customFormat="1">
      <c r="A590" s="64"/>
      <c r="B590" s="64"/>
      <c r="C590" s="64"/>
      <c r="D590" s="64"/>
      <c r="E590" s="64"/>
      <c r="F590" s="64"/>
      <c r="G590" s="64"/>
      <c r="H590" s="64"/>
      <c r="I590" s="64"/>
      <c r="J590" s="64"/>
      <c r="K590" s="64"/>
      <c r="L590" s="64"/>
      <c r="M590" s="64"/>
      <c r="N590" s="64"/>
    </row>
    <row r="591" spans="1:14" s="63" customFormat="1">
      <c r="A591" s="64"/>
      <c r="B591" s="64"/>
      <c r="C591" s="64"/>
      <c r="D591" s="64"/>
      <c r="E591" s="64"/>
      <c r="F591" s="64"/>
      <c r="G591" s="64"/>
      <c r="H591" s="64"/>
      <c r="I591" s="64"/>
      <c r="J591" s="64"/>
      <c r="K591" s="64"/>
      <c r="L591" s="64"/>
      <c r="M591" s="64"/>
      <c r="N591" s="64"/>
    </row>
    <row r="592" spans="1:14" s="63" customFormat="1">
      <c r="A592" s="64"/>
      <c r="B592" s="64"/>
      <c r="C592" s="64"/>
      <c r="D592" s="64"/>
      <c r="E592" s="64"/>
      <c r="F592" s="64"/>
      <c r="G592" s="64"/>
      <c r="H592" s="64"/>
      <c r="I592" s="64"/>
      <c r="J592" s="64"/>
      <c r="K592" s="64"/>
      <c r="L592" s="64"/>
      <c r="M592" s="64"/>
      <c r="N592" s="64"/>
    </row>
    <row r="593" spans="1:14" s="63" customFormat="1">
      <c r="A593" s="64"/>
      <c r="B593" s="64"/>
      <c r="C593" s="64"/>
      <c r="D593" s="64"/>
      <c r="E593" s="64"/>
      <c r="F593" s="64"/>
      <c r="G593" s="64"/>
      <c r="H593" s="64"/>
      <c r="I593" s="64"/>
      <c r="J593" s="64"/>
      <c r="K593" s="64"/>
      <c r="L593" s="64"/>
      <c r="M593" s="64"/>
      <c r="N593" s="64"/>
    </row>
    <row r="594" spans="1:14" s="63" customFormat="1">
      <c r="A594" s="64"/>
      <c r="B594" s="64"/>
      <c r="C594" s="64"/>
      <c r="D594" s="64"/>
      <c r="E594" s="64"/>
      <c r="F594" s="64"/>
      <c r="G594" s="64"/>
      <c r="H594" s="64"/>
      <c r="I594" s="64"/>
      <c r="J594" s="64"/>
      <c r="K594" s="64"/>
      <c r="L594" s="64"/>
      <c r="M594" s="64"/>
      <c r="N594" s="64"/>
    </row>
    <row r="595" spans="1:14" s="63" customFormat="1">
      <c r="A595" s="64"/>
      <c r="B595" s="64"/>
      <c r="C595" s="64"/>
      <c r="D595" s="64"/>
      <c r="E595" s="64"/>
      <c r="F595" s="64"/>
      <c r="G595" s="64"/>
      <c r="H595" s="64"/>
      <c r="I595" s="64"/>
      <c r="J595" s="64"/>
      <c r="K595" s="64"/>
      <c r="L595" s="64"/>
      <c r="M595" s="64"/>
      <c r="N595" s="64"/>
    </row>
    <row r="596" spans="1:14" s="63" customFormat="1">
      <c r="A596" s="64"/>
      <c r="B596" s="64"/>
      <c r="C596" s="64"/>
      <c r="D596" s="64"/>
      <c r="E596" s="64"/>
      <c r="F596" s="64"/>
      <c r="G596" s="64"/>
      <c r="H596" s="64"/>
      <c r="I596" s="64"/>
      <c r="J596" s="64"/>
      <c r="K596" s="64"/>
      <c r="L596" s="64"/>
      <c r="M596" s="64"/>
      <c r="N596" s="64"/>
    </row>
    <row r="597" spans="1:14" s="63" customFormat="1">
      <c r="A597" s="64"/>
      <c r="B597" s="64"/>
      <c r="C597" s="64"/>
      <c r="D597" s="64"/>
      <c r="E597" s="64"/>
      <c r="F597" s="64"/>
      <c r="G597" s="64"/>
      <c r="H597" s="64"/>
      <c r="I597" s="64"/>
      <c r="J597" s="64"/>
      <c r="K597" s="64"/>
      <c r="L597" s="64"/>
      <c r="M597" s="64"/>
      <c r="N597" s="64"/>
    </row>
    <row r="598" spans="1:14" s="63" customFormat="1">
      <c r="A598" s="64"/>
      <c r="B598" s="64"/>
      <c r="C598" s="64"/>
      <c r="D598" s="64"/>
      <c r="E598" s="64"/>
      <c r="F598" s="64"/>
      <c r="G598" s="64"/>
      <c r="H598" s="64"/>
      <c r="I598" s="64"/>
      <c r="J598" s="64"/>
      <c r="K598" s="64"/>
      <c r="L598" s="64"/>
      <c r="M598" s="64"/>
      <c r="N598" s="64"/>
    </row>
    <row r="599" spans="1:14" s="63" customFormat="1">
      <c r="A599" s="64"/>
      <c r="B599" s="64"/>
      <c r="C599" s="64"/>
      <c r="D599" s="64"/>
      <c r="E599" s="64"/>
      <c r="F599" s="64"/>
      <c r="G599" s="64"/>
      <c r="H599" s="64"/>
      <c r="I599" s="64"/>
      <c r="J599" s="64"/>
      <c r="K599" s="64"/>
      <c r="L599" s="64"/>
      <c r="M599" s="64"/>
      <c r="N599" s="64"/>
    </row>
    <row r="600" spans="1:14" s="63" customFormat="1">
      <c r="A600" s="64"/>
      <c r="B600" s="64"/>
      <c r="C600" s="64"/>
      <c r="D600" s="64"/>
      <c r="E600" s="64"/>
      <c r="F600" s="64"/>
      <c r="G600" s="64"/>
      <c r="H600" s="64"/>
      <c r="I600" s="64"/>
      <c r="J600" s="64"/>
      <c r="K600" s="64"/>
      <c r="L600" s="64"/>
      <c r="M600" s="64"/>
      <c r="N600" s="64"/>
    </row>
    <row r="601" spans="1:14" s="63" customFormat="1">
      <c r="A601" s="64"/>
      <c r="B601" s="64"/>
      <c r="C601" s="64"/>
      <c r="D601" s="64"/>
      <c r="E601" s="64"/>
      <c r="F601" s="64"/>
      <c r="G601" s="64"/>
      <c r="H601" s="64"/>
      <c r="I601" s="64"/>
      <c r="J601" s="64"/>
      <c r="K601" s="64"/>
      <c r="L601" s="64"/>
      <c r="M601" s="64"/>
      <c r="N601" s="64"/>
    </row>
    <row r="602" spans="1:14" s="63" customFormat="1">
      <c r="A602" s="64"/>
      <c r="B602" s="64"/>
      <c r="C602" s="64"/>
      <c r="D602" s="64"/>
      <c r="E602" s="64"/>
      <c r="F602" s="64"/>
      <c r="G602" s="64"/>
      <c r="H602" s="64"/>
      <c r="I602" s="64"/>
      <c r="J602" s="64"/>
      <c r="K602" s="64"/>
      <c r="L602" s="64"/>
      <c r="M602" s="64"/>
      <c r="N602" s="64"/>
    </row>
    <row r="603" spans="1:14" s="63" customFormat="1">
      <c r="A603" s="64"/>
      <c r="B603" s="64"/>
      <c r="C603" s="64"/>
      <c r="D603" s="64"/>
      <c r="E603" s="64"/>
      <c r="F603" s="64"/>
      <c r="G603" s="64"/>
      <c r="H603" s="64"/>
      <c r="I603" s="64"/>
      <c r="J603" s="64"/>
      <c r="K603" s="64"/>
      <c r="L603" s="64"/>
      <c r="M603" s="64"/>
      <c r="N603" s="64"/>
    </row>
    <row r="604" spans="1:14" s="63" customFormat="1">
      <c r="A604" s="64"/>
      <c r="B604" s="64"/>
      <c r="C604" s="64"/>
      <c r="D604" s="64"/>
      <c r="E604" s="64"/>
      <c r="F604" s="64"/>
      <c r="G604" s="64"/>
      <c r="H604" s="64"/>
      <c r="I604" s="64"/>
      <c r="J604" s="64"/>
      <c r="K604" s="64"/>
      <c r="L604" s="64"/>
      <c r="M604" s="64"/>
      <c r="N604" s="64"/>
    </row>
    <row r="605" spans="1:14" s="63" customFormat="1">
      <c r="A605" s="64"/>
      <c r="B605" s="64"/>
      <c r="C605" s="64"/>
      <c r="D605" s="64"/>
      <c r="E605" s="64"/>
      <c r="F605" s="64"/>
      <c r="G605" s="64"/>
      <c r="H605" s="64"/>
      <c r="I605" s="64"/>
      <c r="J605" s="64"/>
      <c r="K605" s="64"/>
      <c r="L605" s="64"/>
      <c r="M605" s="64"/>
      <c r="N605" s="64"/>
    </row>
    <row r="606" spans="1:14" s="63" customFormat="1">
      <c r="A606" s="64"/>
      <c r="B606" s="64"/>
      <c r="C606" s="64"/>
      <c r="D606" s="64"/>
      <c r="E606" s="64"/>
      <c r="F606" s="64"/>
      <c r="G606" s="64"/>
      <c r="H606" s="64"/>
      <c r="I606" s="64"/>
      <c r="J606" s="64"/>
      <c r="K606" s="64"/>
      <c r="L606" s="64"/>
      <c r="M606" s="64"/>
      <c r="N606" s="64"/>
    </row>
    <row r="607" spans="1:14" s="63" customFormat="1">
      <c r="A607" s="64"/>
      <c r="B607" s="64"/>
      <c r="C607" s="64"/>
      <c r="D607" s="64"/>
      <c r="E607" s="64"/>
      <c r="F607" s="64"/>
      <c r="G607" s="64"/>
      <c r="H607" s="64"/>
      <c r="I607" s="64"/>
      <c r="J607" s="64"/>
      <c r="K607" s="64"/>
      <c r="L607" s="64"/>
      <c r="M607" s="64"/>
      <c r="N607" s="64"/>
    </row>
    <row r="608" spans="1:14" s="63" customFormat="1">
      <c r="A608" s="64"/>
      <c r="B608" s="64"/>
      <c r="C608" s="64"/>
      <c r="D608" s="64"/>
      <c r="E608" s="64"/>
      <c r="F608" s="64"/>
      <c r="G608" s="64"/>
      <c r="H608" s="64"/>
      <c r="I608" s="64"/>
      <c r="J608" s="64"/>
      <c r="K608" s="64"/>
      <c r="L608" s="64"/>
      <c r="M608" s="64"/>
      <c r="N608" s="64"/>
    </row>
    <row r="609" spans="1:14" s="63" customFormat="1">
      <c r="A609" s="64"/>
      <c r="B609" s="64"/>
      <c r="C609" s="64"/>
      <c r="D609" s="64"/>
      <c r="E609" s="64"/>
      <c r="F609" s="64"/>
      <c r="G609" s="64"/>
      <c r="H609" s="64"/>
      <c r="I609" s="64"/>
      <c r="J609" s="64"/>
      <c r="K609" s="64"/>
      <c r="L609" s="64"/>
      <c r="M609" s="64"/>
      <c r="N609" s="64"/>
    </row>
    <row r="610" spans="1:14" s="63" customFormat="1">
      <c r="A610" s="64"/>
      <c r="B610" s="64"/>
      <c r="C610" s="64"/>
      <c r="D610" s="64"/>
      <c r="E610" s="64"/>
      <c r="F610" s="64"/>
      <c r="G610" s="64"/>
      <c r="H610" s="64"/>
      <c r="I610" s="64"/>
      <c r="J610" s="64"/>
      <c r="K610" s="64"/>
      <c r="L610" s="64"/>
      <c r="M610" s="64"/>
      <c r="N610" s="64"/>
    </row>
    <row r="611" spans="1:14" s="63" customFormat="1">
      <c r="A611" s="64"/>
      <c r="B611" s="64"/>
      <c r="C611" s="64"/>
      <c r="D611" s="64"/>
      <c r="E611" s="64"/>
      <c r="F611" s="64"/>
      <c r="G611" s="64"/>
      <c r="H611" s="64"/>
      <c r="I611" s="64"/>
      <c r="J611" s="64"/>
      <c r="K611" s="64"/>
      <c r="L611" s="64"/>
      <c r="M611" s="64"/>
      <c r="N611" s="64"/>
    </row>
    <row r="612" spans="1:14" s="63" customFormat="1">
      <c r="A612" s="64"/>
      <c r="B612" s="64"/>
      <c r="C612" s="64"/>
      <c r="D612" s="64"/>
      <c r="E612" s="64"/>
      <c r="F612" s="64"/>
      <c r="G612" s="64"/>
      <c r="H612" s="64"/>
      <c r="I612" s="64"/>
      <c r="J612" s="64"/>
      <c r="K612" s="64"/>
      <c r="L612" s="64"/>
      <c r="M612" s="64"/>
      <c r="N612" s="64"/>
    </row>
    <row r="613" spans="1:14" s="63" customFormat="1">
      <c r="A613" s="64"/>
      <c r="B613" s="64"/>
      <c r="C613" s="64"/>
      <c r="D613" s="64"/>
      <c r="E613" s="64"/>
      <c r="F613" s="64"/>
      <c r="G613" s="64"/>
      <c r="H613" s="64"/>
      <c r="I613" s="64"/>
      <c r="J613" s="64"/>
      <c r="K613" s="64"/>
      <c r="L613" s="64"/>
      <c r="M613" s="64"/>
      <c r="N613" s="64"/>
    </row>
    <row r="614" spans="1:14" s="63" customFormat="1">
      <c r="A614" s="64"/>
      <c r="B614" s="64"/>
      <c r="C614" s="64"/>
      <c r="D614" s="64"/>
      <c r="E614" s="64"/>
      <c r="F614" s="64"/>
      <c r="G614" s="64"/>
      <c r="H614" s="64"/>
      <c r="I614" s="64"/>
      <c r="J614" s="64"/>
      <c r="K614" s="64"/>
      <c r="L614" s="64"/>
      <c r="M614" s="64"/>
      <c r="N614" s="64"/>
    </row>
    <row r="615" spans="1:14" s="63" customFormat="1">
      <c r="A615" s="64"/>
      <c r="B615" s="64"/>
      <c r="C615" s="64"/>
      <c r="D615" s="64"/>
      <c r="E615" s="64"/>
      <c r="F615" s="64"/>
      <c r="G615" s="64"/>
      <c r="H615" s="64"/>
      <c r="I615" s="64"/>
      <c r="J615" s="64"/>
      <c r="K615" s="64"/>
      <c r="L615" s="64"/>
      <c r="M615" s="64"/>
      <c r="N615" s="64"/>
    </row>
    <row r="616" spans="1:14" s="63" customFormat="1">
      <c r="A616" s="64"/>
      <c r="B616" s="64"/>
      <c r="C616" s="64"/>
      <c r="D616" s="64"/>
      <c r="E616" s="64"/>
      <c r="F616" s="64"/>
      <c r="G616" s="64"/>
      <c r="H616" s="64"/>
      <c r="I616" s="64"/>
      <c r="J616" s="64"/>
      <c r="K616" s="64"/>
      <c r="L616" s="64"/>
      <c r="M616" s="64"/>
      <c r="N616" s="64"/>
    </row>
    <row r="617" spans="1:14" s="63" customFormat="1">
      <c r="A617" s="64"/>
      <c r="B617" s="64"/>
      <c r="C617" s="64"/>
      <c r="D617" s="64"/>
      <c r="E617" s="64"/>
      <c r="F617" s="64"/>
      <c r="G617" s="64"/>
      <c r="H617" s="64"/>
      <c r="I617" s="64"/>
      <c r="J617" s="64"/>
      <c r="K617" s="64"/>
      <c r="L617" s="64"/>
      <c r="M617" s="64"/>
      <c r="N617" s="64"/>
    </row>
    <row r="618" spans="1:14" s="63" customFormat="1">
      <c r="A618" s="64"/>
      <c r="B618" s="64"/>
      <c r="C618" s="64"/>
      <c r="D618" s="64"/>
      <c r="E618" s="64"/>
      <c r="F618" s="64"/>
      <c r="G618" s="64"/>
      <c r="H618" s="64"/>
      <c r="I618" s="64"/>
      <c r="J618" s="64"/>
      <c r="K618" s="64"/>
      <c r="L618" s="64"/>
      <c r="M618" s="64"/>
      <c r="N618" s="64"/>
    </row>
    <row r="619" spans="1:14" s="63" customFormat="1">
      <c r="A619" s="64"/>
      <c r="B619" s="64"/>
      <c r="C619" s="64"/>
      <c r="D619" s="64"/>
      <c r="E619" s="64"/>
      <c r="F619" s="64"/>
      <c r="G619" s="64"/>
      <c r="H619" s="64"/>
      <c r="I619" s="64"/>
      <c r="J619" s="64"/>
      <c r="K619" s="64"/>
      <c r="L619" s="64"/>
      <c r="M619" s="64"/>
      <c r="N619" s="64"/>
    </row>
    <row r="620" spans="1:14" s="63" customFormat="1">
      <c r="A620" s="64"/>
      <c r="B620" s="64"/>
      <c r="C620" s="64"/>
      <c r="D620" s="64"/>
      <c r="E620" s="64"/>
      <c r="F620" s="64"/>
      <c r="G620" s="64"/>
      <c r="H620" s="64"/>
      <c r="I620" s="64"/>
      <c r="J620" s="64"/>
      <c r="K620" s="64"/>
      <c r="L620" s="64"/>
      <c r="M620" s="64"/>
      <c r="N620" s="64"/>
    </row>
    <row r="621" spans="1:14" s="63" customFormat="1">
      <c r="A621" s="64"/>
      <c r="B621" s="64"/>
      <c r="C621" s="64"/>
      <c r="D621" s="64"/>
      <c r="E621" s="64"/>
      <c r="F621" s="64"/>
      <c r="G621" s="64"/>
      <c r="H621" s="64"/>
      <c r="I621" s="64"/>
      <c r="J621" s="64"/>
      <c r="K621" s="64"/>
      <c r="L621" s="64"/>
      <c r="M621" s="64"/>
      <c r="N621" s="64"/>
    </row>
    <row r="622" spans="1:14" s="63" customFormat="1">
      <c r="A622" s="64"/>
      <c r="B622" s="64"/>
      <c r="C622" s="64"/>
      <c r="D622" s="64"/>
      <c r="E622" s="64"/>
      <c r="F622" s="64"/>
      <c r="G622" s="64"/>
      <c r="H622" s="64"/>
      <c r="I622" s="64"/>
      <c r="J622" s="64"/>
      <c r="K622" s="64"/>
      <c r="L622" s="64"/>
      <c r="M622" s="64"/>
      <c r="N622" s="64"/>
    </row>
    <row r="623" spans="1:14" s="63" customFormat="1">
      <c r="A623" s="64"/>
      <c r="B623" s="64"/>
      <c r="C623" s="64"/>
      <c r="D623" s="64"/>
      <c r="E623" s="64"/>
      <c r="F623" s="64"/>
      <c r="G623" s="64"/>
      <c r="H623" s="64"/>
      <c r="I623" s="64"/>
      <c r="J623" s="64"/>
      <c r="K623" s="64"/>
      <c r="L623" s="64"/>
      <c r="M623" s="64"/>
      <c r="N623" s="64"/>
    </row>
    <row r="624" spans="1:14" s="63" customFormat="1">
      <c r="A624" s="64"/>
      <c r="B624" s="64"/>
      <c r="C624" s="64"/>
      <c r="D624" s="64"/>
      <c r="E624" s="64"/>
      <c r="F624" s="64"/>
      <c r="G624" s="64"/>
      <c r="H624" s="64"/>
      <c r="I624" s="64"/>
      <c r="J624" s="64"/>
      <c r="K624" s="64"/>
      <c r="L624" s="64"/>
      <c r="M624" s="64"/>
      <c r="N624" s="64"/>
    </row>
    <row r="625" spans="1:14" s="63" customFormat="1">
      <c r="A625" s="64"/>
      <c r="B625" s="64"/>
      <c r="C625" s="64"/>
      <c r="D625" s="64"/>
      <c r="E625" s="64"/>
      <c r="F625" s="64"/>
      <c r="G625" s="64"/>
      <c r="H625" s="64"/>
      <c r="I625" s="64"/>
      <c r="J625" s="64"/>
      <c r="K625" s="64"/>
      <c r="L625" s="64"/>
      <c r="M625" s="64"/>
      <c r="N625" s="64"/>
    </row>
    <row r="626" spans="1:14" s="63" customFormat="1">
      <c r="A626" s="64"/>
      <c r="B626" s="64"/>
      <c r="C626" s="64"/>
      <c r="D626" s="64"/>
      <c r="E626" s="64"/>
      <c r="F626" s="64"/>
      <c r="G626" s="64"/>
      <c r="H626" s="64"/>
      <c r="I626" s="64"/>
      <c r="J626" s="64"/>
      <c r="K626" s="64"/>
      <c r="L626" s="64"/>
      <c r="M626" s="64"/>
      <c r="N626" s="64"/>
    </row>
    <row r="627" spans="1:14" s="63" customFormat="1">
      <c r="A627" s="64"/>
      <c r="B627" s="64"/>
      <c r="C627" s="64"/>
      <c r="D627" s="64"/>
      <c r="E627" s="64"/>
      <c r="F627" s="64"/>
      <c r="G627" s="64"/>
      <c r="H627" s="64"/>
      <c r="I627" s="64"/>
      <c r="J627" s="64"/>
      <c r="K627" s="64"/>
      <c r="L627" s="64"/>
      <c r="M627" s="64"/>
      <c r="N627" s="64"/>
    </row>
    <row r="628" spans="1:14" s="63" customFormat="1">
      <c r="A628" s="64"/>
      <c r="B628" s="64"/>
      <c r="C628" s="64"/>
      <c r="D628" s="64"/>
      <c r="E628" s="64"/>
      <c r="F628" s="64"/>
      <c r="G628" s="64"/>
      <c r="H628" s="64"/>
      <c r="I628" s="64"/>
      <c r="J628" s="64"/>
      <c r="K628" s="64"/>
      <c r="L628" s="64"/>
      <c r="M628" s="64"/>
      <c r="N628" s="64"/>
    </row>
    <row r="629" spans="1:14" s="63" customFormat="1">
      <c r="A629" s="64"/>
      <c r="B629" s="64"/>
      <c r="C629" s="64"/>
      <c r="D629" s="64"/>
      <c r="E629" s="64"/>
      <c r="F629" s="64"/>
      <c r="G629" s="64"/>
      <c r="H629" s="64"/>
      <c r="I629" s="64"/>
      <c r="J629" s="64"/>
      <c r="K629" s="64"/>
      <c r="L629" s="64"/>
      <c r="M629" s="64"/>
      <c r="N629" s="64"/>
    </row>
    <row r="630" spans="1:14" s="63" customFormat="1">
      <c r="A630" s="64"/>
      <c r="B630" s="64"/>
      <c r="C630" s="64"/>
      <c r="D630" s="64"/>
      <c r="E630" s="64"/>
      <c r="F630" s="64"/>
      <c r="G630" s="64"/>
      <c r="H630" s="64"/>
      <c r="I630" s="64"/>
      <c r="J630" s="64"/>
      <c r="K630" s="64"/>
      <c r="L630" s="64"/>
      <c r="M630" s="64"/>
      <c r="N630" s="64"/>
    </row>
    <row r="631" spans="1:14" s="63" customFormat="1">
      <c r="A631" s="64"/>
      <c r="B631" s="64"/>
      <c r="C631" s="64"/>
      <c r="D631" s="64"/>
      <c r="E631" s="64"/>
      <c r="F631" s="64"/>
      <c r="G631" s="64"/>
      <c r="H631" s="64"/>
      <c r="I631" s="64"/>
      <c r="J631" s="64"/>
      <c r="K631" s="64"/>
      <c r="L631" s="64"/>
      <c r="M631" s="64"/>
      <c r="N631" s="64"/>
    </row>
    <row r="632" spans="1:14" s="63" customFormat="1">
      <c r="A632" s="64"/>
      <c r="B632" s="64"/>
      <c r="C632" s="64"/>
      <c r="D632" s="64"/>
      <c r="E632" s="64"/>
      <c r="F632" s="64"/>
      <c r="G632" s="64"/>
      <c r="H632" s="64"/>
      <c r="I632" s="64"/>
      <c r="J632" s="64"/>
      <c r="K632" s="64"/>
      <c r="L632" s="64"/>
      <c r="M632" s="64"/>
      <c r="N632" s="64"/>
    </row>
    <row r="633" spans="1:14" s="63" customFormat="1">
      <c r="A633" s="64"/>
      <c r="B633" s="64"/>
      <c r="C633" s="64"/>
      <c r="D633" s="64"/>
      <c r="E633" s="64"/>
      <c r="F633" s="64"/>
      <c r="G633" s="64"/>
      <c r="H633" s="64"/>
      <c r="I633" s="64"/>
      <c r="J633" s="64"/>
      <c r="K633" s="64"/>
      <c r="L633" s="64"/>
      <c r="M633" s="64"/>
      <c r="N633" s="64"/>
    </row>
    <row r="634" spans="1:14" s="63" customFormat="1">
      <c r="A634" s="64"/>
      <c r="B634" s="64"/>
      <c r="C634" s="64"/>
      <c r="D634" s="64"/>
      <c r="E634" s="64"/>
      <c r="F634" s="64"/>
      <c r="G634" s="64"/>
      <c r="H634" s="64"/>
      <c r="I634" s="64"/>
      <c r="J634" s="64"/>
      <c r="K634" s="64"/>
      <c r="L634" s="64"/>
      <c r="M634" s="64"/>
      <c r="N634" s="64"/>
    </row>
    <row r="635" spans="1:14" s="63" customFormat="1">
      <c r="A635" s="64"/>
      <c r="B635" s="64"/>
      <c r="C635" s="64"/>
      <c r="D635" s="64"/>
      <c r="E635" s="64"/>
      <c r="F635" s="64"/>
      <c r="G635" s="64"/>
      <c r="H635" s="64"/>
      <c r="I635" s="64"/>
      <c r="J635" s="64"/>
      <c r="K635" s="64"/>
      <c r="L635" s="64"/>
      <c r="M635" s="64"/>
      <c r="N635" s="64"/>
    </row>
    <row r="636" spans="1:14" s="63" customFormat="1">
      <c r="A636" s="64"/>
      <c r="B636" s="64"/>
      <c r="C636" s="64"/>
      <c r="D636" s="64"/>
      <c r="E636" s="64"/>
      <c r="F636" s="64"/>
      <c r="G636" s="64"/>
      <c r="H636" s="64"/>
      <c r="I636" s="64"/>
      <c r="J636" s="64"/>
      <c r="K636" s="64"/>
      <c r="L636" s="64"/>
      <c r="M636" s="64"/>
      <c r="N636" s="64"/>
    </row>
    <row r="637" spans="1:14" s="63" customFormat="1">
      <c r="A637" s="64"/>
      <c r="B637" s="64"/>
      <c r="C637" s="64"/>
      <c r="D637" s="64"/>
      <c r="E637" s="64"/>
      <c r="F637" s="64"/>
      <c r="G637" s="64"/>
      <c r="H637" s="64"/>
      <c r="I637" s="64"/>
      <c r="J637" s="64"/>
      <c r="K637" s="64"/>
      <c r="L637" s="64"/>
      <c r="M637" s="64"/>
      <c r="N637" s="64"/>
    </row>
    <row r="638" spans="1:14" s="63" customFormat="1">
      <c r="A638" s="64"/>
      <c r="B638" s="64"/>
      <c r="C638" s="64"/>
      <c r="D638" s="64"/>
      <c r="E638" s="64"/>
      <c r="F638" s="64"/>
      <c r="G638" s="64"/>
      <c r="H638" s="64"/>
      <c r="I638" s="64"/>
      <c r="J638" s="64"/>
      <c r="K638" s="64"/>
      <c r="L638" s="64"/>
      <c r="M638" s="64"/>
      <c r="N638" s="64"/>
    </row>
    <row r="639" spans="1:14" s="63" customFormat="1">
      <c r="A639" s="64"/>
      <c r="B639" s="64"/>
      <c r="C639" s="64"/>
      <c r="D639" s="64"/>
      <c r="E639" s="64"/>
      <c r="F639" s="64"/>
      <c r="G639" s="64"/>
      <c r="H639" s="64"/>
      <c r="I639" s="64"/>
      <c r="J639" s="64"/>
      <c r="K639" s="64"/>
      <c r="L639" s="64"/>
      <c r="M639" s="64"/>
      <c r="N639" s="64"/>
    </row>
    <row r="640" spans="1:14" s="63" customFormat="1">
      <c r="A640" s="64"/>
      <c r="B640" s="64"/>
      <c r="C640" s="64"/>
      <c r="D640" s="64"/>
      <c r="E640" s="64"/>
      <c r="F640" s="64"/>
      <c r="G640" s="64"/>
      <c r="H640" s="64"/>
      <c r="I640" s="64"/>
      <c r="J640" s="64"/>
      <c r="K640" s="64"/>
      <c r="L640" s="64"/>
      <c r="M640" s="64"/>
      <c r="N640" s="64"/>
    </row>
    <row r="641" spans="1:14" s="63" customFormat="1">
      <c r="A641" s="64"/>
      <c r="B641" s="64"/>
      <c r="C641" s="64"/>
      <c r="D641" s="64"/>
      <c r="E641" s="64"/>
      <c r="F641" s="64"/>
      <c r="G641" s="64"/>
      <c r="H641" s="64"/>
      <c r="I641" s="64"/>
      <c r="J641" s="64"/>
      <c r="K641" s="64"/>
      <c r="L641" s="64"/>
      <c r="M641" s="64"/>
      <c r="N641" s="64"/>
    </row>
    <row r="642" spans="1:14" s="63" customFormat="1">
      <c r="A642" s="64"/>
      <c r="B642" s="64"/>
      <c r="C642" s="64"/>
      <c r="D642" s="64"/>
      <c r="E642" s="64"/>
      <c r="F642" s="64"/>
      <c r="G642" s="64"/>
      <c r="H642" s="64"/>
      <c r="I642" s="64"/>
      <c r="J642" s="64"/>
      <c r="K642" s="64"/>
      <c r="L642" s="64"/>
      <c r="M642" s="64"/>
      <c r="N642" s="64"/>
    </row>
    <row r="643" spans="1:14" s="63" customFormat="1">
      <c r="A643" s="64"/>
      <c r="B643" s="64"/>
      <c r="C643" s="64"/>
      <c r="D643" s="64"/>
      <c r="E643" s="64"/>
      <c r="F643" s="64"/>
      <c r="G643" s="64"/>
      <c r="H643" s="64"/>
      <c r="I643" s="64"/>
      <c r="J643" s="64"/>
      <c r="K643" s="64"/>
      <c r="L643" s="64"/>
      <c r="M643" s="64"/>
      <c r="N643" s="64"/>
    </row>
    <row r="644" spans="1:14" s="63" customFormat="1">
      <c r="A644" s="64"/>
      <c r="B644" s="64"/>
      <c r="C644" s="64"/>
      <c r="D644" s="64"/>
      <c r="E644" s="64"/>
      <c r="F644" s="64"/>
      <c r="G644" s="64"/>
      <c r="H644" s="64"/>
      <c r="I644" s="64"/>
      <c r="J644" s="64"/>
      <c r="K644" s="64"/>
      <c r="L644" s="64"/>
      <c r="M644" s="64"/>
      <c r="N644" s="64"/>
    </row>
    <row r="645" spans="1:14" s="63" customFormat="1">
      <c r="A645" s="64"/>
      <c r="B645" s="64"/>
      <c r="C645" s="64"/>
      <c r="D645" s="64"/>
      <c r="E645" s="64"/>
      <c r="F645" s="64"/>
      <c r="G645" s="64"/>
      <c r="H645" s="64"/>
      <c r="I645" s="64"/>
      <c r="J645" s="64"/>
      <c r="K645" s="64"/>
      <c r="L645" s="64"/>
      <c r="M645" s="64"/>
      <c r="N645" s="64"/>
    </row>
    <row r="646" spans="1:14" s="63" customFormat="1">
      <c r="A646" s="64"/>
      <c r="B646" s="64"/>
      <c r="C646" s="64"/>
      <c r="D646" s="64"/>
      <c r="E646" s="64"/>
      <c r="F646" s="64"/>
      <c r="G646" s="64"/>
      <c r="H646" s="64"/>
      <c r="I646" s="64"/>
      <c r="J646" s="64"/>
      <c r="K646" s="64"/>
      <c r="L646" s="64"/>
      <c r="M646" s="64"/>
      <c r="N646" s="64"/>
    </row>
    <row r="647" spans="1:14" s="63" customFormat="1">
      <c r="A647" s="64"/>
      <c r="B647" s="64"/>
      <c r="C647" s="64"/>
      <c r="D647" s="64"/>
      <c r="E647" s="64"/>
      <c r="F647" s="64"/>
      <c r="G647" s="64"/>
      <c r="H647" s="64"/>
      <c r="I647" s="64"/>
      <c r="J647" s="64"/>
      <c r="K647" s="64"/>
      <c r="L647" s="64"/>
      <c r="M647" s="64"/>
      <c r="N647" s="64"/>
    </row>
    <row r="648" spans="1:14" s="63" customFormat="1">
      <c r="A648" s="64"/>
      <c r="B648" s="64"/>
      <c r="C648" s="64"/>
      <c r="D648" s="64"/>
      <c r="E648" s="64"/>
      <c r="F648" s="64"/>
      <c r="G648" s="64"/>
      <c r="H648" s="64"/>
      <c r="I648" s="64"/>
      <c r="J648" s="64"/>
      <c r="K648" s="64"/>
      <c r="L648" s="64"/>
      <c r="M648" s="64"/>
      <c r="N648" s="64"/>
    </row>
    <row r="649" spans="1:14" s="63" customFormat="1">
      <c r="A649" s="64"/>
      <c r="B649" s="64"/>
      <c r="C649" s="64"/>
      <c r="D649" s="64"/>
      <c r="E649" s="64"/>
      <c r="F649" s="64"/>
      <c r="G649" s="64"/>
      <c r="H649" s="64"/>
      <c r="I649" s="64"/>
      <c r="J649" s="64"/>
      <c r="K649" s="64"/>
      <c r="L649" s="64"/>
      <c r="M649" s="64"/>
      <c r="N649" s="64"/>
    </row>
    <row r="650" spans="1:14" s="63" customFormat="1">
      <c r="A650" s="64"/>
      <c r="B650" s="64"/>
      <c r="C650" s="64"/>
      <c r="D650" s="64"/>
      <c r="E650" s="64"/>
      <c r="F650" s="64"/>
      <c r="G650" s="64"/>
      <c r="H650" s="64"/>
      <c r="I650" s="64"/>
      <c r="J650" s="64"/>
      <c r="K650" s="64"/>
      <c r="L650" s="64"/>
      <c r="M650" s="64"/>
      <c r="N650" s="64"/>
    </row>
    <row r="651" spans="1:14" s="63" customFormat="1">
      <c r="A651" s="64"/>
      <c r="B651" s="64"/>
      <c r="C651" s="64"/>
      <c r="D651" s="64"/>
      <c r="E651" s="64"/>
      <c r="F651" s="64"/>
      <c r="G651" s="64"/>
      <c r="H651" s="64"/>
      <c r="I651" s="64"/>
      <c r="J651" s="64"/>
      <c r="K651" s="64"/>
      <c r="L651" s="64"/>
      <c r="M651" s="64"/>
      <c r="N651" s="64"/>
    </row>
    <row r="652" spans="1:14" s="63" customFormat="1">
      <c r="A652" s="64"/>
      <c r="B652" s="64"/>
      <c r="C652" s="64"/>
      <c r="D652" s="64"/>
      <c r="E652" s="64"/>
      <c r="F652" s="64"/>
      <c r="G652" s="64"/>
      <c r="H652" s="64"/>
      <c r="I652" s="64"/>
      <c r="J652" s="64"/>
      <c r="K652" s="64"/>
      <c r="L652" s="64"/>
      <c r="M652" s="64"/>
      <c r="N652" s="64"/>
    </row>
    <row r="653" spans="1:14" s="63" customFormat="1">
      <c r="A653" s="64"/>
      <c r="B653" s="64"/>
      <c r="C653" s="64"/>
      <c r="D653" s="64"/>
      <c r="E653" s="64"/>
      <c r="F653" s="64"/>
      <c r="G653" s="64"/>
      <c r="H653" s="64"/>
      <c r="I653" s="64"/>
      <c r="J653" s="64"/>
      <c r="K653" s="64"/>
      <c r="L653" s="64"/>
      <c r="M653" s="64"/>
      <c r="N653" s="64"/>
    </row>
    <row r="654" spans="1:14" s="63" customFormat="1">
      <c r="A654" s="64"/>
      <c r="B654" s="64"/>
      <c r="C654" s="64"/>
      <c r="D654" s="64"/>
      <c r="E654" s="64"/>
      <c r="F654" s="64"/>
      <c r="G654" s="64"/>
      <c r="H654" s="64"/>
      <c r="I654" s="64"/>
      <c r="J654" s="64"/>
      <c r="K654" s="64"/>
      <c r="L654" s="64"/>
      <c r="M654" s="64"/>
      <c r="N654" s="64"/>
    </row>
    <row r="655" spans="1:14" s="63" customFormat="1">
      <c r="A655" s="64"/>
      <c r="B655" s="64"/>
      <c r="C655" s="64"/>
      <c r="D655" s="64"/>
      <c r="E655" s="64"/>
      <c r="F655" s="64"/>
      <c r="G655" s="64"/>
      <c r="H655" s="64"/>
      <c r="I655" s="64"/>
      <c r="J655" s="64"/>
      <c r="K655" s="64"/>
      <c r="L655" s="64"/>
      <c r="M655" s="64"/>
      <c r="N655" s="64"/>
    </row>
    <row r="656" spans="1:14" s="63" customFormat="1">
      <c r="A656" s="64"/>
      <c r="B656" s="64"/>
      <c r="C656" s="64"/>
      <c r="D656" s="64"/>
      <c r="E656" s="64"/>
      <c r="F656" s="64"/>
      <c r="G656" s="64"/>
      <c r="H656" s="64"/>
      <c r="I656" s="64"/>
      <c r="J656" s="64"/>
      <c r="K656" s="64"/>
      <c r="L656" s="64"/>
      <c r="M656" s="64"/>
      <c r="N656" s="64"/>
    </row>
    <row r="657" spans="1:14" s="63" customFormat="1">
      <c r="A657" s="64"/>
      <c r="B657" s="64"/>
      <c r="C657" s="64"/>
      <c r="D657" s="64"/>
      <c r="E657" s="64"/>
      <c r="F657" s="64"/>
      <c r="G657" s="64"/>
      <c r="H657" s="64"/>
      <c r="I657" s="64"/>
      <c r="J657" s="64"/>
      <c r="K657" s="64"/>
      <c r="L657" s="64"/>
      <c r="M657" s="64"/>
      <c r="N657" s="64"/>
    </row>
    <row r="658" spans="1:14" s="63" customFormat="1">
      <c r="A658" s="64"/>
      <c r="B658" s="64"/>
      <c r="C658" s="64"/>
      <c r="D658" s="64"/>
      <c r="E658" s="64"/>
      <c r="F658" s="64"/>
      <c r="G658" s="64"/>
      <c r="H658" s="64"/>
      <c r="I658" s="64"/>
      <c r="J658" s="64"/>
      <c r="K658" s="64"/>
      <c r="L658" s="64"/>
      <c r="M658" s="64"/>
      <c r="N658" s="64"/>
    </row>
    <row r="659" spans="1:14" s="63" customFormat="1">
      <c r="A659" s="64"/>
      <c r="B659" s="64"/>
      <c r="C659" s="64"/>
      <c r="D659" s="64"/>
      <c r="E659" s="64"/>
      <c r="F659" s="64"/>
      <c r="G659" s="64"/>
      <c r="H659" s="64"/>
      <c r="I659" s="64"/>
      <c r="J659" s="64"/>
      <c r="K659" s="64"/>
      <c r="L659" s="64"/>
      <c r="M659" s="64"/>
      <c r="N659" s="64"/>
    </row>
    <row r="660" spans="1:14" s="63" customFormat="1">
      <c r="A660" s="64"/>
      <c r="B660" s="64"/>
      <c r="C660" s="64"/>
      <c r="D660" s="64"/>
      <c r="E660" s="64"/>
      <c r="F660" s="64"/>
      <c r="G660" s="64"/>
      <c r="H660" s="64"/>
      <c r="I660" s="64"/>
      <c r="J660" s="64"/>
      <c r="K660" s="64"/>
      <c r="L660" s="64"/>
      <c r="M660" s="64"/>
      <c r="N660" s="64"/>
    </row>
    <row r="661" spans="1:14" s="63" customFormat="1">
      <c r="A661" s="64"/>
      <c r="B661" s="64"/>
      <c r="C661" s="64"/>
      <c r="D661" s="64"/>
      <c r="E661" s="64"/>
      <c r="F661" s="64"/>
      <c r="G661" s="64"/>
      <c r="H661" s="64"/>
      <c r="I661" s="64"/>
      <c r="J661" s="64"/>
      <c r="K661" s="64"/>
      <c r="L661" s="64"/>
      <c r="M661" s="64"/>
      <c r="N661" s="64"/>
    </row>
    <row r="662" spans="1:14" s="63" customFormat="1">
      <c r="A662" s="64"/>
      <c r="B662" s="64"/>
      <c r="C662" s="64"/>
      <c r="D662" s="64"/>
      <c r="E662" s="64"/>
      <c r="F662" s="64"/>
      <c r="G662" s="64"/>
      <c r="H662" s="64"/>
      <c r="I662" s="64"/>
      <c r="J662" s="64"/>
      <c r="K662" s="64"/>
      <c r="L662" s="64"/>
      <c r="M662" s="64"/>
      <c r="N662" s="64"/>
    </row>
    <row r="663" spans="1:14" s="63" customFormat="1">
      <c r="A663" s="64"/>
      <c r="B663" s="64"/>
      <c r="C663" s="64"/>
      <c r="D663" s="64"/>
      <c r="E663" s="64"/>
      <c r="F663" s="64"/>
      <c r="G663" s="64"/>
      <c r="H663" s="64"/>
      <c r="I663" s="64"/>
      <c r="J663" s="64"/>
      <c r="K663" s="64"/>
      <c r="L663" s="64"/>
      <c r="M663" s="64"/>
      <c r="N663" s="64"/>
    </row>
    <row r="664" spans="1:14" s="63" customFormat="1">
      <c r="A664" s="64"/>
      <c r="B664" s="64"/>
      <c r="C664" s="64"/>
      <c r="D664" s="64"/>
      <c r="E664" s="64"/>
      <c r="F664" s="64"/>
      <c r="G664" s="64"/>
      <c r="H664" s="64"/>
      <c r="I664" s="64"/>
      <c r="J664" s="64"/>
      <c r="K664" s="64"/>
      <c r="L664" s="64"/>
      <c r="M664" s="64"/>
      <c r="N664" s="64"/>
    </row>
    <row r="665" spans="1:14" s="63" customFormat="1">
      <c r="A665" s="64"/>
      <c r="B665" s="64"/>
      <c r="C665" s="64"/>
      <c r="D665" s="64"/>
      <c r="E665" s="64"/>
      <c r="F665" s="64"/>
      <c r="G665" s="64"/>
      <c r="H665" s="64"/>
      <c r="I665" s="64"/>
      <c r="J665" s="64"/>
      <c r="K665" s="64"/>
      <c r="L665" s="64"/>
      <c r="M665" s="64"/>
      <c r="N665" s="64"/>
    </row>
    <row r="666" spans="1:14" s="63" customFormat="1">
      <c r="A666" s="64"/>
      <c r="B666" s="64"/>
      <c r="C666" s="64"/>
      <c r="D666" s="64"/>
      <c r="E666" s="64"/>
      <c r="F666" s="64"/>
      <c r="G666" s="64"/>
      <c r="H666" s="64"/>
      <c r="I666" s="64"/>
      <c r="J666" s="64"/>
      <c r="K666" s="64"/>
      <c r="L666" s="64"/>
      <c r="M666" s="64"/>
      <c r="N666" s="64"/>
    </row>
    <row r="667" spans="1:14" s="63" customFormat="1">
      <c r="A667" s="64"/>
      <c r="B667" s="64"/>
      <c r="C667" s="64"/>
      <c r="D667" s="64"/>
      <c r="E667" s="64"/>
      <c r="F667" s="64"/>
      <c r="G667" s="64"/>
      <c r="H667" s="64"/>
      <c r="I667" s="64"/>
      <c r="J667" s="64"/>
      <c r="K667" s="64"/>
      <c r="L667" s="64"/>
      <c r="M667" s="64"/>
      <c r="N667" s="64"/>
    </row>
    <row r="668" spans="1:14" s="63" customFormat="1">
      <c r="A668" s="64"/>
      <c r="B668" s="64"/>
      <c r="C668" s="64"/>
      <c r="D668" s="64"/>
      <c r="E668" s="64"/>
      <c r="F668" s="64"/>
      <c r="G668" s="64"/>
      <c r="H668" s="64"/>
      <c r="I668" s="64"/>
      <c r="J668" s="64"/>
      <c r="K668" s="64"/>
      <c r="L668" s="64"/>
      <c r="M668" s="64"/>
      <c r="N668" s="64"/>
    </row>
    <row r="669" spans="1:14" s="63" customFormat="1">
      <c r="A669" s="64"/>
      <c r="B669" s="64"/>
      <c r="C669" s="64"/>
      <c r="D669" s="64"/>
      <c r="E669" s="64"/>
      <c r="F669" s="64"/>
      <c r="G669" s="64"/>
      <c r="H669" s="64"/>
      <c r="I669" s="64"/>
      <c r="J669" s="64"/>
      <c r="K669" s="64"/>
      <c r="L669" s="64"/>
      <c r="M669" s="64"/>
      <c r="N669" s="64"/>
    </row>
    <row r="670" spans="1:14" s="63" customFormat="1">
      <c r="A670" s="64"/>
      <c r="B670" s="64"/>
      <c r="C670" s="64"/>
      <c r="D670" s="64"/>
      <c r="E670" s="64"/>
      <c r="F670" s="64"/>
      <c r="G670" s="64"/>
      <c r="H670" s="64"/>
      <c r="I670" s="64"/>
      <c r="J670" s="64"/>
      <c r="K670" s="64"/>
      <c r="L670" s="64"/>
      <c r="M670" s="64"/>
      <c r="N670" s="64"/>
    </row>
    <row r="671" spans="1:14" s="63" customFormat="1">
      <c r="A671" s="64"/>
      <c r="B671" s="64"/>
      <c r="C671" s="64"/>
      <c r="D671" s="64"/>
      <c r="E671" s="64"/>
      <c r="F671" s="64"/>
      <c r="G671" s="64"/>
      <c r="H671" s="64"/>
      <c r="I671" s="64"/>
      <c r="J671" s="64"/>
      <c r="K671" s="64"/>
      <c r="L671" s="64"/>
      <c r="M671" s="64"/>
      <c r="N671" s="64"/>
    </row>
    <row r="672" spans="1:14" s="63" customFormat="1">
      <c r="A672" s="64"/>
      <c r="B672" s="64"/>
      <c r="C672" s="64"/>
      <c r="D672" s="64"/>
      <c r="E672" s="64"/>
      <c r="F672" s="64"/>
      <c r="G672" s="64"/>
      <c r="H672" s="64"/>
      <c r="I672" s="64"/>
      <c r="J672" s="64"/>
      <c r="K672" s="64"/>
      <c r="L672" s="64"/>
      <c r="M672" s="64"/>
      <c r="N672" s="64"/>
    </row>
    <row r="673" spans="1:14" s="63" customFormat="1">
      <c r="A673" s="64"/>
      <c r="B673" s="64"/>
      <c r="C673" s="64"/>
      <c r="D673" s="64"/>
      <c r="E673" s="64"/>
      <c r="F673" s="64"/>
      <c r="G673" s="64"/>
      <c r="H673" s="64"/>
      <c r="I673" s="64"/>
      <c r="J673" s="64"/>
      <c r="K673" s="64"/>
      <c r="L673" s="64"/>
      <c r="M673" s="64"/>
      <c r="N673" s="64"/>
    </row>
    <row r="674" spans="1:14" s="63" customFormat="1">
      <c r="A674" s="64"/>
      <c r="B674" s="64"/>
      <c r="C674" s="64"/>
      <c r="D674" s="64"/>
      <c r="E674" s="64"/>
      <c r="F674" s="64"/>
      <c r="G674" s="64"/>
      <c r="H674" s="64"/>
      <c r="I674" s="64"/>
      <c r="J674" s="64"/>
      <c r="K674" s="64"/>
      <c r="L674" s="64"/>
      <c r="M674" s="64"/>
      <c r="N674" s="64"/>
    </row>
    <row r="675" spans="1:14" s="63" customFormat="1">
      <c r="A675" s="64"/>
      <c r="B675" s="64"/>
      <c r="C675" s="64"/>
      <c r="D675" s="64"/>
      <c r="E675" s="64"/>
      <c r="F675" s="64"/>
      <c r="G675" s="64"/>
      <c r="H675" s="64"/>
      <c r="I675" s="64"/>
      <c r="J675" s="64"/>
      <c r="K675" s="64"/>
      <c r="L675" s="64"/>
      <c r="M675" s="64"/>
      <c r="N675" s="64"/>
    </row>
    <row r="676" spans="1:14" s="63" customFormat="1">
      <c r="A676" s="64"/>
      <c r="B676" s="64"/>
      <c r="C676" s="64"/>
      <c r="D676" s="64"/>
      <c r="E676" s="64"/>
      <c r="F676" s="64"/>
      <c r="G676" s="64"/>
      <c r="H676" s="64"/>
      <c r="I676" s="64"/>
      <c r="J676" s="64"/>
      <c r="K676" s="64"/>
      <c r="L676" s="64"/>
      <c r="M676" s="64"/>
      <c r="N676" s="64"/>
    </row>
    <row r="677" spans="1:14" s="63" customFormat="1">
      <c r="A677" s="64"/>
      <c r="B677" s="64"/>
      <c r="C677" s="64"/>
      <c r="D677" s="64"/>
      <c r="E677" s="64"/>
      <c r="F677" s="64"/>
      <c r="G677" s="64"/>
      <c r="H677" s="64"/>
      <c r="I677" s="64"/>
      <c r="J677" s="64"/>
      <c r="K677" s="64"/>
      <c r="L677" s="64"/>
      <c r="M677" s="64"/>
      <c r="N677" s="64"/>
    </row>
    <row r="678" spans="1:14" s="63" customFormat="1">
      <c r="A678" s="64"/>
      <c r="B678" s="64"/>
      <c r="C678" s="64"/>
      <c r="D678" s="64"/>
      <c r="E678" s="64"/>
      <c r="F678" s="64"/>
      <c r="G678" s="64"/>
      <c r="H678" s="64"/>
      <c r="I678" s="64"/>
      <c r="J678" s="64"/>
      <c r="K678" s="64"/>
      <c r="L678" s="64"/>
      <c r="M678" s="64"/>
      <c r="N678" s="64"/>
    </row>
    <row r="679" spans="1:14" s="63" customFormat="1">
      <c r="A679" s="64"/>
      <c r="B679" s="64"/>
      <c r="C679" s="64"/>
      <c r="D679" s="64"/>
      <c r="E679" s="64"/>
      <c r="F679" s="64"/>
      <c r="G679" s="64"/>
      <c r="H679" s="64"/>
      <c r="I679" s="64"/>
      <c r="J679" s="64"/>
      <c r="K679" s="64"/>
      <c r="L679" s="64"/>
      <c r="M679" s="64"/>
      <c r="N679" s="64"/>
    </row>
    <row r="680" spans="1:14" s="63" customFormat="1">
      <c r="A680" s="64"/>
      <c r="B680" s="64"/>
      <c r="C680" s="64"/>
      <c r="D680" s="64"/>
      <c r="E680" s="64"/>
      <c r="F680" s="64"/>
      <c r="G680" s="64"/>
      <c r="H680" s="64"/>
      <c r="I680" s="64"/>
      <c r="J680" s="64"/>
      <c r="K680" s="64"/>
      <c r="L680" s="64"/>
      <c r="M680" s="64"/>
      <c r="N680" s="64"/>
    </row>
    <row r="681" spans="1:14" s="63" customFormat="1">
      <c r="A681" s="64"/>
      <c r="B681" s="64"/>
      <c r="C681" s="64"/>
      <c r="D681" s="64"/>
      <c r="E681" s="64"/>
      <c r="F681" s="64"/>
      <c r="G681" s="64"/>
      <c r="H681" s="64"/>
      <c r="I681" s="64"/>
      <c r="J681" s="64"/>
      <c r="K681" s="64"/>
      <c r="L681" s="64"/>
      <c r="M681" s="64"/>
      <c r="N681" s="64"/>
    </row>
    <row r="682" spans="1:14" s="63" customFormat="1">
      <c r="A682" s="64"/>
      <c r="B682" s="64"/>
      <c r="C682" s="64"/>
      <c r="D682" s="64"/>
      <c r="E682" s="64"/>
      <c r="F682" s="64"/>
      <c r="G682" s="64"/>
      <c r="H682" s="64"/>
      <c r="I682" s="64"/>
      <c r="J682" s="64"/>
      <c r="K682" s="64"/>
      <c r="L682" s="64"/>
      <c r="M682" s="64"/>
      <c r="N682" s="64"/>
    </row>
    <row r="683" spans="1:14" s="63" customFormat="1">
      <c r="A683" s="64"/>
      <c r="B683" s="64"/>
      <c r="C683" s="64"/>
      <c r="D683" s="64"/>
      <c r="E683" s="64"/>
      <c r="F683" s="64"/>
      <c r="G683" s="64"/>
      <c r="H683" s="64"/>
      <c r="I683" s="64"/>
      <c r="J683" s="64"/>
      <c r="K683" s="64"/>
      <c r="L683" s="64"/>
      <c r="M683" s="64"/>
      <c r="N683" s="64"/>
    </row>
    <row r="684" spans="1:14" s="63" customFormat="1">
      <c r="A684" s="64"/>
      <c r="B684" s="64"/>
      <c r="C684" s="64"/>
      <c r="D684" s="64"/>
      <c r="E684" s="64"/>
      <c r="F684" s="64"/>
      <c r="G684" s="64"/>
      <c r="H684" s="64"/>
      <c r="I684" s="64"/>
      <c r="J684" s="64"/>
      <c r="K684" s="64"/>
      <c r="L684" s="64"/>
      <c r="M684" s="64"/>
      <c r="N684" s="64"/>
    </row>
    <row r="685" spans="1:14" s="63" customFormat="1">
      <c r="A685" s="64"/>
      <c r="B685" s="64"/>
      <c r="C685" s="64"/>
      <c r="D685" s="64"/>
      <c r="E685" s="64"/>
      <c r="F685" s="64"/>
      <c r="G685" s="64"/>
      <c r="H685" s="64"/>
      <c r="I685" s="64"/>
      <c r="J685" s="64"/>
      <c r="K685" s="64"/>
      <c r="L685" s="64"/>
      <c r="M685" s="64"/>
      <c r="N685" s="64"/>
    </row>
    <row r="686" spans="1:14" s="63" customFormat="1">
      <c r="A686" s="64"/>
      <c r="B686" s="64"/>
      <c r="C686" s="64"/>
      <c r="D686" s="64"/>
      <c r="E686" s="64"/>
      <c r="F686" s="64"/>
      <c r="G686" s="64"/>
      <c r="H686" s="64"/>
      <c r="I686" s="64"/>
      <c r="J686" s="64"/>
      <c r="K686" s="64"/>
      <c r="L686" s="64"/>
      <c r="M686" s="64"/>
      <c r="N686" s="64"/>
    </row>
    <row r="687" spans="1:14" s="63" customFormat="1">
      <c r="A687" s="64"/>
      <c r="B687" s="64"/>
      <c r="C687" s="64"/>
      <c r="D687" s="64"/>
      <c r="E687" s="64"/>
      <c r="F687" s="64"/>
      <c r="G687" s="64"/>
      <c r="H687" s="64"/>
      <c r="I687" s="64"/>
      <c r="J687" s="64"/>
      <c r="K687" s="64"/>
      <c r="L687" s="64"/>
      <c r="M687" s="64"/>
      <c r="N687" s="64"/>
    </row>
    <row r="688" spans="1:14" s="63" customFormat="1">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Normal="100" workbookViewId="0">
      <selection activeCell="M14" sqref="M14"/>
    </sheetView>
  </sheetViews>
  <sheetFormatPr baseColWidth="10" defaultColWidth="11.42578125" defaultRowHeight="1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8.28515625" style="2" customWidth="1"/>
    <col min="11" max="11" width="11.42578125" style="1"/>
    <col min="12" max="58" width="11.42578125" style="63"/>
    <col min="59" max="16384" width="11.42578125" style="1"/>
  </cols>
  <sheetData>
    <row r="1" spans="1:11" ht="15.75" customHeight="1">
      <c r="A1" s="483" t="e">
        <f>+#REF!</f>
        <v>#REF!</v>
      </c>
      <c r="B1" s="484"/>
      <c r="C1" s="484"/>
      <c r="D1" s="484"/>
      <c r="E1" s="484"/>
      <c r="F1" s="484"/>
      <c r="G1" s="484"/>
      <c r="H1" s="484"/>
      <c r="I1" s="484"/>
      <c r="J1" s="484"/>
      <c r="K1" s="485"/>
    </row>
    <row r="2" spans="1:11" ht="15.75" customHeight="1">
      <c r="A2" s="486" t="s">
        <v>1</v>
      </c>
      <c r="B2" s="477"/>
      <c r="C2" s="477"/>
      <c r="D2" s="477"/>
      <c r="E2" s="477"/>
      <c r="F2" s="477"/>
      <c r="G2" s="477"/>
      <c r="H2" s="477"/>
      <c r="I2" s="477"/>
      <c r="J2" s="477"/>
      <c r="K2" s="487"/>
    </row>
    <row r="3" spans="1:11" ht="15.75" customHeight="1">
      <c r="A3" s="488" t="s">
        <v>2</v>
      </c>
      <c r="B3" s="479"/>
      <c r="C3" s="479"/>
      <c r="D3" s="479"/>
      <c r="E3" s="479"/>
      <c r="F3" s="479"/>
      <c r="G3" s="479"/>
      <c r="H3" s="479"/>
      <c r="I3" s="479"/>
      <c r="J3" s="479"/>
      <c r="K3" s="489"/>
    </row>
    <row r="4" spans="1:11" ht="15.75" customHeight="1">
      <c r="A4" s="480" t="s">
        <v>813</v>
      </c>
      <c r="B4" s="481"/>
      <c r="C4" s="481"/>
      <c r="D4" s="481"/>
      <c r="E4" s="481"/>
      <c r="F4" s="481"/>
      <c r="G4" s="481"/>
      <c r="H4" s="481"/>
      <c r="I4" s="481"/>
      <c r="J4" s="481"/>
      <c r="K4" s="490"/>
    </row>
    <row r="5" spans="1:11" ht="15.75" customHeight="1">
      <c r="A5" s="480" t="s">
        <v>15</v>
      </c>
      <c r="B5" s="481"/>
      <c r="C5" s="481"/>
      <c r="D5" s="481"/>
      <c r="E5" s="481"/>
      <c r="F5" s="481"/>
      <c r="G5" s="481"/>
      <c r="H5" s="481"/>
      <c r="I5" s="481"/>
      <c r="J5" s="481"/>
      <c r="K5" s="490"/>
    </row>
    <row r="6" spans="1:11" ht="15.75" customHeight="1">
      <c r="A6" s="15" t="s">
        <v>512</v>
      </c>
      <c r="B6" s="5"/>
      <c r="C6" s="5"/>
      <c r="D6" s="5"/>
      <c r="E6" s="5"/>
      <c r="F6" s="482"/>
      <c r="G6" s="482"/>
      <c r="H6" s="482"/>
      <c r="I6" s="482"/>
      <c r="J6" s="482"/>
      <c r="K6" s="491"/>
    </row>
    <row r="7" spans="1:11" ht="15.75" customHeight="1">
      <c r="A7" s="18" t="s">
        <v>548</v>
      </c>
      <c r="B7" s="19"/>
      <c r="C7" s="19"/>
      <c r="D7" s="16"/>
      <c r="E7" s="19"/>
      <c r="F7" s="492" t="s">
        <v>15</v>
      </c>
      <c r="G7" s="492"/>
      <c r="H7" s="492"/>
      <c r="I7" s="492"/>
      <c r="J7" s="492"/>
      <c r="K7" s="493"/>
    </row>
    <row r="8" spans="1:11" ht="15.75" customHeight="1">
      <c r="A8" s="22" t="s">
        <v>511</v>
      </c>
      <c r="B8" s="23"/>
      <c r="C8" s="23"/>
      <c r="D8" s="23"/>
      <c r="E8" s="23"/>
      <c r="F8" s="23"/>
      <c r="G8" s="23"/>
      <c r="H8" s="23"/>
      <c r="I8" s="23"/>
      <c r="J8" s="23"/>
      <c r="K8" s="24"/>
    </row>
    <row r="9" spans="1:11" ht="12.75">
      <c r="A9" s="42" t="s">
        <v>549</v>
      </c>
      <c r="B9" s="3"/>
      <c r="C9" s="3"/>
      <c r="D9" s="3"/>
      <c r="E9" s="43"/>
      <c r="F9" s="44"/>
      <c r="G9" s="59">
        <f>+PPNE3!F16</f>
        <v>10000000</v>
      </c>
      <c r="H9" s="41"/>
      <c r="I9" s="41"/>
      <c r="J9" s="41"/>
      <c r="K9" s="45"/>
    </row>
    <row r="10" spans="1:11" ht="12.75">
      <c r="A10" s="42" t="s">
        <v>550</v>
      </c>
      <c r="B10" s="3"/>
      <c r="C10" s="3"/>
      <c r="D10" s="3"/>
      <c r="E10" s="43"/>
      <c r="F10" s="44"/>
      <c r="G10" s="59">
        <f>+PPNE3!F25</f>
        <v>9754751.1999999993</v>
      </c>
      <c r="H10" s="41"/>
      <c r="I10" s="41"/>
      <c r="J10" s="41"/>
      <c r="K10" s="45"/>
    </row>
    <row r="11" spans="1:11" ht="12.75">
      <c r="A11" s="42" t="s">
        <v>551</v>
      </c>
      <c r="B11" s="3"/>
      <c r="C11" s="3"/>
      <c r="D11" s="3"/>
      <c r="E11" s="43"/>
      <c r="F11" s="44"/>
      <c r="G11" s="59">
        <f>+PPNE3!F15</f>
        <v>0</v>
      </c>
      <c r="H11" s="41"/>
      <c r="I11" s="41"/>
      <c r="J11" s="41"/>
      <c r="K11" s="45"/>
    </row>
    <row r="12" spans="1:11" ht="12.75">
      <c r="A12" s="42" t="s">
        <v>552</v>
      </c>
      <c r="B12" s="3"/>
      <c r="C12" s="3"/>
      <c r="D12" s="3"/>
      <c r="E12" s="43"/>
      <c r="F12" s="44"/>
      <c r="G12" s="59">
        <f>+PPNE3!F9+PPNE3!F17+PPNE3!F21+PPNE3!F22</f>
        <v>0</v>
      </c>
      <c r="H12" s="41"/>
      <c r="I12" s="41"/>
      <c r="J12" s="41"/>
      <c r="K12" s="45"/>
    </row>
    <row r="13" spans="1:11" ht="12.75">
      <c r="A13" s="46" t="s">
        <v>553</v>
      </c>
      <c r="B13" s="3"/>
      <c r="C13" s="3"/>
      <c r="D13" s="3"/>
      <c r="E13" s="43"/>
      <c r="F13" s="44"/>
      <c r="G13" s="60">
        <f>+PPNE3!F18</f>
        <v>0</v>
      </c>
      <c r="H13" s="41"/>
      <c r="I13" s="41"/>
      <c r="J13" s="41"/>
      <c r="K13" s="45"/>
    </row>
    <row r="14" spans="1:11" ht="13.5" thickBot="1">
      <c r="A14" s="34" t="s">
        <v>554</v>
      </c>
      <c r="B14" s="35"/>
      <c r="C14" s="35"/>
      <c r="D14" s="35"/>
      <c r="E14" s="36"/>
      <c r="F14" s="37"/>
      <c r="G14" s="38">
        <f>SUM(G9:G13)</f>
        <v>19754751.199999999</v>
      </c>
      <c r="H14" s="39"/>
      <c r="I14" s="39"/>
      <c r="J14" s="39"/>
      <c r="K14" s="40"/>
    </row>
    <row r="15" spans="1:11" ht="15.75" customHeight="1" thickTop="1">
      <c r="A15" s="25" t="s">
        <v>555</v>
      </c>
      <c r="B15" s="20"/>
      <c r="C15" s="20"/>
      <c r="D15" s="20"/>
      <c r="E15" s="20"/>
      <c r="F15" s="20"/>
      <c r="G15" s="20"/>
      <c r="H15" s="20"/>
      <c r="I15" s="20"/>
      <c r="J15" s="20"/>
      <c r="K15" s="26"/>
    </row>
    <row r="16" spans="1:11" ht="19.5" customHeight="1">
      <c r="A16" s="501" t="s">
        <v>556</v>
      </c>
      <c r="B16" s="501" t="s">
        <v>557</v>
      </c>
      <c r="C16" s="501" t="s">
        <v>515</v>
      </c>
      <c r="D16" s="501" t="s">
        <v>558</v>
      </c>
      <c r="E16" s="501" t="s">
        <v>516</v>
      </c>
      <c r="F16" s="495" t="s">
        <v>559</v>
      </c>
      <c r="G16" s="494" t="s">
        <v>814</v>
      </c>
      <c r="H16" s="494" t="s">
        <v>489</v>
      </c>
      <c r="I16" s="494" t="s">
        <v>110</v>
      </c>
      <c r="J16" s="497" t="s">
        <v>564</v>
      </c>
      <c r="K16" s="497" t="s">
        <v>519</v>
      </c>
    </row>
    <row r="17" spans="1:11" ht="44.25" customHeight="1">
      <c r="A17" s="501"/>
      <c r="B17" s="501"/>
      <c r="C17" s="501"/>
      <c r="D17" s="501"/>
      <c r="E17" s="501"/>
      <c r="F17" s="496"/>
      <c r="G17" s="494"/>
      <c r="H17" s="494"/>
      <c r="I17" s="494"/>
      <c r="J17" s="498"/>
      <c r="K17" s="498"/>
    </row>
    <row r="18" spans="1:11" ht="12.75">
      <c r="A18" s="315">
        <v>2</v>
      </c>
      <c r="B18" s="316"/>
      <c r="C18" s="316"/>
      <c r="D18" s="316"/>
      <c r="E18" s="316"/>
      <c r="F18" s="317" t="s">
        <v>35</v>
      </c>
      <c r="G18" s="318">
        <f>+G19+G67+G170+G254+G270+G323</f>
        <v>10328244.23</v>
      </c>
      <c r="H18" s="318">
        <f t="shared" ref="H18:K18" si="0">+H19+H67+H170+H254+H270+H323</f>
        <v>10035248.189999999</v>
      </c>
      <c r="I18" s="318">
        <f t="shared" si="0"/>
        <v>204441935.67000002</v>
      </c>
      <c r="J18" s="318">
        <v>224805428.09</v>
      </c>
      <c r="K18" s="318">
        <f t="shared" si="0"/>
        <v>99.946620505999562</v>
      </c>
    </row>
    <row r="19" spans="1:11" ht="12.75">
      <c r="A19" s="319">
        <v>2</v>
      </c>
      <c r="B19" s="320">
        <v>1</v>
      </c>
      <c r="C19" s="320"/>
      <c r="D19" s="320"/>
      <c r="E19" s="320"/>
      <c r="F19" s="321" t="s">
        <v>569</v>
      </c>
      <c r="G19" s="322">
        <f>+G20+G42+G54+G58</f>
        <v>0</v>
      </c>
      <c r="H19" s="33">
        <f>+H20+H47+H63+H70+H78</f>
        <v>3382678.85</v>
      </c>
      <c r="I19" s="33">
        <f>+I20+I47+I63+I70+I78</f>
        <v>204441935.67000002</v>
      </c>
      <c r="J19" s="33">
        <f>+J20+J47+J63+J70</f>
        <v>207824614.52000001</v>
      </c>
      <c r="K19" s="51">
        <f>+K20+K47+K63+K70+K78</f>
        <v>92.4464396993111</v>
      </c>
    </row>
    <row r="20" spans="1:11" ht="12.75">
      <c r="A20" s="323">
        <v>2</v>
      </c>
      <c r="B20" s="324">
        <v>1</v>
      </c>
      <c r="C20" s="324">
        <v>1</v>
      </c>
      <c r="D20" s="324"/>
      <c r="E20" s="324"/>
      <c r="F20" s="325" t="s">
        <v>570</v>
      </c>
      <c r="G20" s="326">
        <f>+G21+G26+G33+G35+G37</f>
        <v>0</v>
      </c>
      <c r="H20" s="32">
        <f>+H21+H28+H36+H38+H40+H45</f>
        <v>3382678.85</v>
      </c>
      <c r="I20" s="32">
        <f>+I21+I28+I36+I38+I40+I45</f>
        <v>204441935.67000002</v>
      </c>
      <c r="J20" s="32">
        <f>+J21+J28+J36+J38+J40+J45</f>
        <v>207824614.52000001</v>
      </c>
      <c r="K20" s="52">
        <f>+K21+K28+K36+K38+K40+K45</f>
        <v>92.4464396993111</v>
      </c>
    </row>
    <row r="21" spans="1:11" ht="12.75">
      <c r="A21" s="327">
        <v>2</v>
      </c>
      <c r="B21" s="328">
        <v>1</v>
      </c>
      <c r="C21" s="328">
        <v>1</v>
      </c>
      <c r="D21" s="328">
        <v>1</v>
      </c>
      <c r="E21" s="328"/>
      <c r="F21" s="329" t="s">
        <v>571</v>
      </c>
      <c r="G21" s="330">
        <f>SUM(G22:G25)</f>
        <v>0</v>
      </c>
      <c r="H21" s="30">
        <f>SUM(H22:H27)</f>
        <v>1524444</v>
      </c>
      <c r="I21" s="30">
        <f>SUM(I22:I27)</f>
        <v>189096863.74000001</v>
      </c>
      <c r="J21" s="30">
        <f>SUM(J22:J27)</f>
        <v>190621307.74000001</v>
      </c>
      <c r="K21" s="53">
        <f>SUM(K22:K27)</f>
        <v>84.7939079405527</v>
      </c>
    </row>
    <row r="22" spans="1:11" ht="12.75">
      <c r="A22" s="331">
        <v>2</v>
      </c>
      <c r="B22" s="332">
        <v>1</v>
      </c>
      <c r="C22" s="332">
        <v>1</v>
      </c>
      <c r="D22" s="332">
        <v>1</v>
      </c>
      <c r="E22" s="332" t="s">
        <v>572</v>
      </c>
      <c r="F22" s="333" t="s">
        <v>573</v>
      </c>
      <c r="G22" s="334"/>
      <c r="H22" s="27">
        <v>540000</v>
      </c>
      <c r="I22" s="27">
        <v>189096863.74000001</v>
      </c>
      <c r="J22" s="311">
        <f t="shared" ref="J22:J27" si="1">SUBTOTAL(9,G22:I22)</f>
        <v>189636863.74000001</v>
      </c>
      <c r="K22" s="314">
        <f>IFERROR(J22/$J$18*100,"0.00")</f>
        <v>84.355998585621165</v>
      </c>
    </row>
    <row r="23" spans="1:11" ht="12.75">
      <c r="A23" s="331">
        <v>2</v>
      </c>
      <c r="B23" s="332">
        <v>1</v>
      </c>
      <c r="C23" s="332">
        <v>1</v>
      </c>
      <c r="D23" s="332">
        <v>1</v>
      </c>
      <c r="E23" s="332" t="s">
        <v>574</v>
      </c>
      <c r="F23" s="335" t="s">
        <v>575</v>
      </c>
      <c r="G23" s="334"/>
      <c r="H23" s="27"/>
      <c r="I23" s="27"/>
      <c r="J23" s="311">
        <f t="shared" si="1"/>
        <v>0</v>
      </c>
      <c r="K23" s="314">
        <f t="shared" ref="K23:K27" si="2">IFERROR(J23/$J$18*100,"0.00")</f>
        <v>0</v>
      </c>
    </row>
    <row r="24" spans="1:11" ht="12.75">
      <c r="A24" s="331">
        <v>2</v>
      </c>
      <c r="B24" s="332">
        <v>1</v>
      </c>
      <c r="C24" s="332">
        <v>1</v>
      </c>
      <c r="D24" s="332">
        <v>1</v>
      </c>
      <c r="E24" s="332" t="s">
        <v>576</v>
      </c>
      <c r="F24" s="335" t="s">
        <v>577</v>
      </c>
      <c r="G24" s="334"/>
      <c r="H24" s="27"/>
      <c r="I24" s="27"/>
      <c r="J24" s="311">
        <f t="shared" si="1"/>
        <v>0</v>
      </c>
      <c r="K24" s="314">
        <f t="shared" si="2"/>
        <v>0</v>
      </c>
    </row>
    <row r="25" spans="1:11" ht="12.75">
      <c r="A25" s="331">
        <v>2</v>
      </c>
      <c r="B25" s="332">
        <v>1</v>
      </c>
      <c r="C25" s="332">
        <v>1</v>
      </c>
      <c r="D25" s="332">
        <v>1</v>
      </c>
      <c r="E25" s="332" t="s">
        <v>578</v>
      </c>
      <c r="F25" s="335" t="s">
        <v>579</v>
      </c>
      <c r="G25" s="334"/>
      <c r="H25" s="27"/>
      <c r="I25" s="27"/>
      <c r="J25" s="311">
        <f t="shared" si="1"/>
        <v>0</v>
      </c>
      <c r="K25" s="314">
        <f t="shared" si="2"/>
        <v>0</v>
      </c>
    </row>
    <row r="26" spans="1:11" ht="12.75">
      <c r="A26" s="327">
        <v>2</v>
      </c>
      <c r="B26" s="328">
        <v>1</v>
      </c>
      <c r="C26" s="328">
        <v>1</v>
      </c>
      <c r="D26" s="328">
        <v>2</v>
      </c>
      <c r="E26" s="328"/>
      <c r="F26" s="329" t="s">
        <v>580</v>
      </c>
      <c r="G26" s="330">
        <f>SUM(G27:G32)</f>
        <v>0</v>
      </c>
      <c r="H26" s="330">
        <f t="shared" ref="H26:I26" si="3">SUM(H27:H32)</f>
        <v>984444</v>
      </c>
      <c r="I26" s="330">
        <f t="shared" si="3"/>
        <v>0</v>
      </c>
      <c r="J26" s="330">
        <f t="shared" ref="J26:K26" si="4">SUM(J27:J32)</f>
        <v>984444</v>
      </c>
      <c r="K26" s="53">
        <f t="shared" si="4"/>
        <v>0.43790935493153732</v>
      </c>
    </row>
    <row r="27" spans="1:11" ht="12.75">
      <c r="A27" s="331">
        <v>2</v>
      </c>
      <c r="B27" s="332">
        <v>1</v>
      </c>
      <c r="C27" s="332">
        <v>1</v>
      </c>
      <c r="D27" s="332">
        <v>2</v>
      </c>
      <c r="E27" s="332" t="s">
        <v>581</v>
      </c>
      <c r="F27" s="335" t="s">
        <v>582</v>
      </c>
      <c r="G27" s="334"/>
      <c r="H27" s="27"/>
      <c r="I27" s="27"/>
      <c r="J27" s="311">
        <f t="shared" si="1"/>
        <v>0</v>
      </c>
      <c r="K27" s="314">
        <f t="shared" si="2"/>
        <v>0</v>
      </c>
    </row>
    <row r="28" spans="1:11" ht="12.75">
      <c r="A28" s="331">
        <v>2</v>
      </c>
      <c r="B28" s="332">
        <v>1</v>
      </c>
      <c r="C28" s="332">
        <v>1</v>
      </c>
      <c r="D28" s="332">
        <v>2</v>
      </c>
      <c r="E28" s="332" t="s">
        <v>576</v>
      </c>
      <c r="F28" s="335" t="s">
        <v>583</v>
      </c>
      <c r="G28" s="334"/>
      <c r="H28" s="312"/>
      <c r="I28" s="312"/>
      <c r="J28" s="311">
        <f t="shared" ref="J28:J32" si="5">SUBTOTAL(9,G28:I28)</f>
        <v>0</v>
      </c>
      <c r="K28" s="314">
        <f t="shared" ref="K28:K34" si="6">IFERROR(J28/$J$18*100,"0.00")</f>
        <v>0</v>
      </c>
    </row>
    <row r="29" spans="1:11" ht="12.75">
      <c r="A29" s="331">
        <v>2</v>
      </c>
      <c r="B29" s="332">
        <v>1</v>
      </c>
      <c r="C29" s="332">
        <v>1</v>
      </c>
      <c r="D29" s="332">
        <v>2</v>
      </c>
      <c r="E29" s="332" t="s">
        <v>578</v>
      </c>
      <c r="F29" s="335" t="s">
        <v>584</v>
      </c>
      <c r="G29" s="334"/>
      <c r="H29" s="27"/>
      <c r="I29" s="27"/>
      <c r="J29" s="311">
        <f t="shared" si="5"/>
        <v>0</v>
      </c>
      <c r="K29" s="314">
        <f t="shared" si="6"/>
        <v>0</v>
      </c>
    </row>
    <row r="30" spans="1:11" ht="12.75">
      <c r="A30" s="336">
        <v>2</v>
      </c>
      <c r="B30" s="337">
        <v>1</v>
      </c>
      <c r="C30" s="337">
        <v>1</v>
      </c>
      <c r="D30" s="337">
        <v>2</v>
      </c>
      <c r="E30" s="337" t="s">
        <v>585</v>
      </c>
      <c r="F30" s="338" t="s">
        <v>586</v>
      </c>
      <c r="G30" s="334"/>
      <c r="H30" s="27">
        <v>984444</v>
      </c>
      <c r="I30" s="27"/>
      <c r="J30" s="311">
        <f t="shared" si="5"/>
        <v>984444</v>
      </c>
      <c r="K30" s="314">
        <f t="shared" si="6"/>
        <v>0.43790935493153732</v>
      </c>
    </row>
    <row r="31" spans="1:11" ht="12.75">
      <c r="A31" s="336">
        <v>2</v>
      </c>
      <c r="B31" s="337">
        <v>1</v>
      </c>
      <c r="C31" s="337">
        <v>1</v>
      </c>
      <c r="D31" s="337">
        <v>2</v>
      </c>
      <c r="E31" s="337" t="s">
        <v>587</v>
      </c>
      <c r="F31" s="338" t="s">
        <v>588</v>
      </c>
      <c r="G31" s="334"/>
      <c r="H31" s="27"/>
      <c r="I31" s="27"/>
      <c r="J31" s="311">
        <f t="shared" si="5"/>
        <v>0</v>
      </c>
      <c r="K31" s="314">
        <f t="shared" si="6"/>
        <v>0</v>
      </c>
    </row>
    <row r="32" spans="1:11" ht="12.75">
      <c r="A32" s="336">
        <v>2</v>
      </c>
      <c r="B32" s="337">
        <v>1</v>
      </c>
      <c r="C32" s="337">
        <v>1</v>
      </c>
      <c r="D32" s="337">
        <v>2</v>
      </c>
      <c r="E32" s="337" t="s">
        <v>589</v>
      </c>
      <c r="F32" s="338" t="s">
        <v>590</v>
      </c>
      <c r="G32" s="334"/>
      <c r="H32" s="27"/>
      <c r="I32" s="27"/>
      <c r="J32" s="311">
        <f t="shared" si="5"/>
        <v>0</v>
      </c>
      <c r="K32" s="314">
        <f t="shared" si="6"/>
        <v>0</v>
      </c>
    </row>
    <row r="33" spans="1:11" ht="12.75">
      <c r="A33" s="327">
        <v>2</v>
      </c>
      <c r="B33" s="328">
        <v>1</v>
      </c>
      <c r="C33" s="328">
        <v>1</v>
      </c>
      <c r="D33" s="328">
        <v>3</v>
      </c>
      <c r="E33" s="328"/>
      <c r="F33" s="329" t="s">
        <v>591</v>
      </c>
      <c r="G33" s="330">
        <f>G34</f>
        <v>0</v>
      </c>
      <c r="H33" s="330">
        <f t="shared" ref="H33:K33" si="7">H34</f>
        <v>0</v>
      </c>
      <c r="I33" s="330">
        <f t="shared" si="7"/>
        <v>0</v>
      </c>
      <c r="J33" s="330">
        <f t="shared" si="7"/>
        <v>0</v>
      </c>
      <c r="K33" s="53">
        <f t="shared" si="7"/>
        <v>0</v>
      </c>
    </row>
    <row r="34" spans="1:11" ht="12.75">
      <c r="A34" s="331">
        <v>2</v>
      </c>
      <c r="B34" s="332">
        <v>1</v>
      </c>
      <c r="C34" s="332">
        <v>1</v>
      </c>
      <c r="D34" s="332">
        <v>3</v>
      </c>
      <c r="E34" s="332" t="s">
        <v>572</v>
      </c>
      <c r="F34" s="335" t="s">
        <v>591</v>
      </c>
      <c r="G34" s="334"/>
      <c r="H34" s="27"/>
      <c r="I34" s="27"/>
      <c r="J34" s="311">
        <f t="shared" ref="J34:J41" si="8">SUBTOTAL(9,G34:I34)</f>
        <v>0</v>
      </c>
      <c r="K34" s="314">
        <f t="shared" si="6"/>
        <v>0</v>
      </c>
    </row>
    <row r="35" spans="1:11" ht="12.75">
      <c r="A35" s="327">
        <v>2</v>
      </c>
      <c r="B35" s="328">
        <v>1</v>
      </c>
      <c r="C35" s="328">
        <v>1</v>
      </c>
      <c r="D35" s="328">
        <v>4</v>
      </c>
      <c r="E35" s="328"/>
      <c r="F35" s="329" t="s">
        <v>592</v>
      </c>
      <c r="G35" s="330">
        <f>G36</f>
        <v>0</v>
      </c>
      <c r="H35" s="330">
        <f t="shared" ref="H35:K35" si="9">H36</f>
        <v>540000</v>
      </c>
      <c r="I35" s="330">
        <f t="shared" si="9"/>
        <v>15345071.93</v>
      </c>
      <c r="J35" s="330">
        <f t="shared" si="9"/>
        <v>15885071.93</v>
      </c>
      <c r="K35" s="53">
        <f t="shared" si="9"/>
        <v>7.0661425148686678</v>
      </c>
    </row>
    <row r="36" spans="1:11" ht="12.75">
      <c r="A36" s="331">
        <v>2</v>
      </c>
      <c r="B36" s="332">
        <v>1</v>
      </c>
      <c r="C36" s="332">
        <v>1</v>
      </c>
      <c r="D36" s="332">
        <v>4</v>
      </c>
      <c r="E36" s="332" t="s">
        <v>572</v>
      </c>
      <c r="F36" s="335" t="s">
        <v>592</v>
      </c>
      <c r="G36" s="334"/>
      <c r="H36" s="334">
        <v>540000</v>
      </c>
      <c r="I36" s="334">
        <v>15345071.93</v>
      </c>
      <c r="J36" s="348">
        <f t="shared" si="8"/>
        <v>15885071.93</v>
      </c>
      <c r="K36" s="314">
        <f t="shared" ref="K36:K41" si="10">IFERROR(J36/$J$18*100,"0.00")</f>
        <v>7.0661425148686678</v>
      </c>
    </row>
    <row r="37" spans="1:11" ht="12.75">
      <c r="A37" s="327">
        <v>2</v>
      </c>
      <c r="B37" s="328">
        <v>1</v>
      </c>
      <c r="C37" s="328">
        <v>1</v>
      </c>
      <c r="D37" s="328">
        <v>5</v>
      </c>
      <c r="E37" s="328"/>
      <c r="F37" s="329" t="s">
        <v>593</v>
      </c>
      <c r="G37" s="330">
        <f>SUM(G38:G41)</f>
        <v>0</v>
      </c>
      <c r="H37" s="330">
        <f t="shared" ref="H37:K37" si="11">SUM(H38:H41)</f>
        <v>0</v>
      </c>
      <c r="I37" s="330">
        <f t="shared" si="11"/>
        <v>0</v>
      </c>
      <c r="J37" s="330">
        <f t="shared" si="11"/>
        <v>0</v>
      </c>
      <c r="K37" s="53">
        <f t="shared" si="11"/>
        <v>0</v>
      </c>
    </row>
    <row r="38" spans="1:11" ht="12.75">
      <c r="A38" s="331">
        <v>2</v>
      </c>
      <c r="B38" s="332">
        <v>1</v>
      </c>
      <c r="C38" s="332">
        <v>1</v>
      </c>
      <c r="D38" s="332">
        <v>5</v>
      </c>
      <c r="E38" s="332" t="s">
        <v>572</v>
      </c>
      <c r="F38" s="339" t="s">
        <v>593</v>
      </c>
      <c r="G38" s="334"/>
      <c r="H38" s="334"/>
      <c r="I38" s="334"/>
      <c r="J38" s="348">
        <f t="shared" si="8"/>
        <v>0</v>
      </c>
      <c r="K38" s="314">
        <f t="shared" si="10"/>
        <v>0</v>
      </c>
    </row>
    <row r="39" spans="1:11" ht="12.75">
      <c r="A39" s="331">
        <v>2</v>
      </c>
      <c r="B39" s="332">
        <v>1</v>
      </c>
      <c r="C39" s="332">
        <v>1</v>
      </c>
      <c r="D39" s="332">
        <v>5</v>
      </c>
      <c r="E39" s="332" t="s">
        <v>574</v>
      </c>
      <c r="F39" s="335" t="s">
        <v>594</v>
      </c>
      <c r="G39" s="334"/>
      <c r="H39" s="334"/>
      <c r="I39" s="334"/>
      <c r="J39" s="348">
        <f t="shared" si="8"/>
        <v>0</v>
      </c>
      <c r="K39" s="314">
        <f t="shared" si="10"/>
        <v>0</v>
      </c>
    </row>
    <row r="40" spans="1:11" ht="12.75">
      <c r="A40" s="331">
        <v>2</v>
      </c>
      <c r="B40" s="332">
        <v>1</v>
      </c>
      <c r="C40" s="332">
        <v>1</v>
      </c>
      <c r="D40" s="332">
        <v>5</v>
      </c>
      <c r="E40" s="332" t="s">
        <v>581</v>
      </c>
      <c r="F40" s="335" t="s">
        <v>595</v>
      </c>
      <c r="G40" s="334"/>
      <c r="H40" s="334"/>
      <c r="I40" s="334"/>
      <c r="J40" s="348">
        <f t="shared" si="8"/>
        <v>0</v>
      </c>
      <c r="K40" s="314">
        <f t="shared" si="10"/>
        <v>0</v>
      </c>
    </row>
    <row r="41" spans="1:11" ht="12.75">
      <c r="A41" s="331">
        <v>2</v>
      </c>
      <c r="B41" s="332">
        <v>1</v>
      </c>
      <c r="C41" s="332">
        <v>1</v>
      </c>
      <c r="D41" s="332">
        <v>5</v>
      </c>
      <c r="E41" s="332" t="s">
        <v>596</v>
      </c>
      <c r="F41" s="335" t="s">
        <v>597</v>
      </c>
      <c r="G41" s="334"/>
      <c r="H41" s="334"/>
      <c r="I41" s="334"/>
      <c r="J41" s="348">
        <f t="shared" si="8"/>
        <v>0</v>
      </c>
      <c r="K41" s="314">
        <f t="shared" si="10"/>
        <v>0</v>
      </c>
    </row>
    <row r="42" spans="1:11" ht="12.75">
      <c r="A42" s="323">
        <v>2</v>
      </c>
      <c r="B42" s="324">
        <v>1</v>
      </c>
      <c r="C42" s="324">
        <v>2</v>
      </c>
      <c r="D42" s="324"/>
      <c r="E42" s="324"/>
      <c r="F42" s="325" t="s">
        <v>598</v>
      </c>
      <c r="G42" s="326">
        <f>+G43+G45</f>
        <v>0</v>
      </c>
      <c r="H42" s="326">
        <f t="shared" ref="H42:K42" si="12">+H43+H45</f>
        <v>1318234.8500000001</v>
      </c>
      <c r="I42" s="326">
        <f t="shared" si="12"/>
        <v>0</v>
      </c>
      <c r="J42" s="326">
        <f t="shared" si="12"/>
        <v>1318234.8500000001</v>
      </c>
      <c r="K42" s="326">
        <f t="shared" si="12"/>
        <v>0.58638924388972036</v>
      </c>
    </row>
    <row r="43" spans="1:11" ht="12.75">
      <c r="A43" s="327">
        <v>2</v>
      </c>
      <c r="B43" s="328">
        <v>1</v>
      </c>
      <c r="C43" s="328">
        <v>2</v>
      </c>
      <c r="D43" s="328">
        <v>1</v>
      </c>
      <c r="E43" s="328"/>
      <c r="F43" s="329" t="s">
        <v>599</v>
      </c>
      <c r="G43" s="330">
        <f>G44</f>
        <v>0</v>
      </c>
      <c r="H43" s="330">
        <f t="shared" ref="H43:K43" si="13">H44</f>
        <v>0</v>
      </c>
      <c r="I43" s="330">
        <f t="shared" si="13"/>
        <v>0</v>
      </c>
      <c r="J43" s="330">
        <f t="shared" si="13"/>
        <v>0</v>
      </c>
      <c r="K43" s="53">
        <f t="shared" si="13"/>
        <v>0</v>
      </c>
    </row>
    <row r="44" spans="1:11" ht="12.75">
      <c r="A44" s="331">
        <v>2</v>
      </c>
      <c r="B44" s="332">
        <v>1</v>
      </c>
      <c r="C44" s="332">
        <v>2</v>
      </c>
      <c r="D44" s="332">
        <v>1</v>
      </c>
      <c r="E44" s="332" t="s">
        <v>572</v>
      </c>
      <c r="F44" s="335" t="s">
        <v>599</v>
      </c>
      <c r="G44" s="334"/>
      <c r="H44" s="27"/>
      <c r="I44" s="27"/>
      <c r="J44" s="311">
        <f>SUBTOTAL(9,G44:I44)</f>
        <v>0</v>
      </c>
      <c r="K44" s="314">
        <f t="shared" ref="K44" si="14">IFERROR(J44/$J$18*100,"0.00")</f>
        <v>0</v>
      </c>
    </row>
    <row r="45" spans="1:11" ht="12.75">
      <c r="A45" s="327">
        <v>2</v>
      </c>
      <c r="B45" s="328">
        <v>1</v>
      </c>
      <c r="C45" s="328">
        <v>2</v>
      </c>
      <c r="D45" s="328">
        <v>2</v>
      </c>
      <c r="E45" s="328"/>
      <c r="F45" s="329" t="s">
        <v>600</v>
      </c>
      <c r="G45" s="330">
        <f>SUM(G46:G53)</f>
        <v>0</v>
      </c>
      <c r="H45" s="330">
        <f t="shared" ref="H45:K45" si="15">SUM(H46:H53)</f>
        <v>1318234.8500000001</v>
      </c>
      <c r="I45" s="330">
        <f t="shared" si="15"/>
        <v>0</v>
      </c>
      <c r="J45" s="330">
        <f t="shared" si="15"/>
        <v>1318234.8500000001</v>
      </c>
      <c r="K45" s="53">
        <f t="shared" si="15"/>
        <v>0.58638924388972036</v>
      </c>
    </row>
    <row r="46" spans="1:11" ht="22.5">
      <c r="A46" s="331">
        <v>2</v>
      </c>
      <c r="B46" s="332">
        <v>1</v>
      </c>
      <c r="C46" s="332">
        <v>2</v>
      </c>
      <c r="D46" s="332">
        <v>2</v>
      </c>
      <c r="E46" s="332" t="s">
        <v>581</v>
      </c>
      <c r="F46" s="335" t="s">
        <v>601</v>
      </c>
      <c r="G46" s="334"/>
      <c r="H46" s="334"/>
      <c r="I46" s="334"/>
      <c r="J46" s="348">
        <f>SUBTOTAL(9,G46:I46)</f>
        <v>0</v>
      </c>
      <c r="K46" s="314">
        <f t="shared" ref="K46:K52" si="16">IFERROR(J46/$J$18*100,"0.00")</f>
        <v>0</v>
      </c>
    </row>
    <row r="47" spans="1:11" ht="12.75">
      <c r="A47" s="331">
        <v>2</v>
      </c>
      <c r="B47" s="332">
        <v>1</v>
      </c>
      <c r="C47" s="332">
        <v>2</v>
      </c>
      <c r="D47" s="332">
        <v>2</v>
      </c>
      <c r="E47" s="332" t="s">
        <v>596</v>
      </c>
      <c r="F47" s="335" t="s">
        <v>602</v>
      </c>
      <c r="G47" s="334"/>
      <c r="H47" s="334"/>
      <c r="I47" s="334"/>
      <c r="J47" s="348">
        <f t="shared" ref="J47:J53" si="17">SUBTOTAL(9,G47:I47)</f>
        <v>0</v>
      </c>
      <c r="K47" s="314">
        <f t="shared" si="16"/>
        <v>0</v>
      </c>
    </row>
    <row r="48" spans="1:11" ht="12.75">
      <c r="A48" s="331">
        <v>2</v>
      </c>
      <c r="B48" s="332">
        <v>1</v>
      </c>
      <c r="C48" s="332">
        <v>2</v>
      </c>
      <c r="D48" s="332">
        <v>2</v>
      </c>
      <c r="E48" s="332" t="s">
        <v>576</v>
      </c>
      <c r="F48" s="335" t="s">
        <v>603</v>
      </c>
      <c r="G48" s="334"/>
      <c r="H48" s="334"/>
      <c r="I48" s="334"/>
      <c r="J48" s="348">
        <f t="shared" si="17"/>
        <v>0</v>
      </c>
      <c r="K48" s="314">
        <f t="shared" si="16"/>
        <v>0</v>
      </c>
    </row>
    <row r="49" spans="1:11" ht="12.75">
      <c r="A49" s="331">
        <v>2</v>
      </c>
      <c r="B49" s="332">
        <v>1</v>
      </c>
      <c r="C49" s="332">
        <v>2</v>
      </c>
      <c r="D49" s="332">
        <v>2</v>
      </c>
      <c r="E49" s="332" t="s">
        <v>578</v>
      </c>
      <c r="F49" s="335" t="s">
        <v>604</v>
      </c>
      <c r="G49" s="334"/>
      <c r="H49" s="334">
        <v>1318234.8500000001</v>
      </c>
      <c r="I49" s="334">
        <v>0</v>
      </c>
      <c r="J49" s="348">
        <f t="shared" si="17"/>
        <v>1318234.8500000001</v>
      </c>
      <c r="K49" s="314">
        <f t="shared" si="16"/>
        <v>0.58638924388972036</v>
      </c>
    </row>
    <row r="50" spans="1:11" ht="12.75">
      <c r="A50" s="331">
        <v>2</v>
      </c>
      <c r="B50" s="332">
        <v>1</v>
      </c>
      <c r="C50" s="332">
        <v>2</v>
      </c>
      <c r="D50" s="332">
        <v>2</v>
      </c>
      <c r="E50" s="332" t="s">
        <v>605</v>
      </c>
      <c r="F50" s="335" t="s">
        <v>606</v>
      </c>
      <c r="G50" s="334"/>
      <c r="H50" s="334"/>
      <c r="I50" s="334"/>
      <c r="J50" s="348">
        <f t="shared" si="17"/>
        <v>0</v>
      </c>
      <c r="K50" s="314">
        <f t="shared" si="16"/>
        <v>0</v>
      </c>
    </row>
    <row r="51" spans="1:11" ht="12.75">
      <c r="A51" s="331">
        <v>2</v>
      </c>
      <c r="B51" s="332">
        <v>1</v>
      </c>
      <c r="C51" s="332">
        <v>2</v>
      </c>
      <c r="D51" s="332">
        <v>2</v>
      </c>
      <c r="E51" s="332" t="s">
        <v>585</v>
      </c>
      <c r="F51" s="335" t="s">
        <v>607</v>
      </c>
      <c r="G51" s="334"/>
      <c r="H51" s="334"/>
      <c r="I51" s="334"/>
      <c r="J51" s="348">
        <f t="shared" si="17"/>
        <v>0</v>
      </c>
      <c r="K51" s="314">
        <f t="shared" si="16"/>
        <v>0</v>
      </c>
    </row>
    <row r="52" spans="1:11" ht="12.75">
      <c r="A52" s="331">
        <v>2</v>
      </c>
      <c r="B52" s="332">
        <v>1</v>
      </c>
      <c r="C52" s="332">
        <v>2</v>
      </c>
      <c r="D52" s="332">
        <v>2</v>
      </c>
      <c r="E52" s="332" t="s">
        <v>587</v>
      </c>
      <c r="F52" s="335" t="s">
        <v>608</v>
      </c>
      <c r="G52" s="334"/>
      <c r="H52" s="334"/>
      <c r="I52" s="334"/>
      <c r="J52" s="348">
        <f t="shared" si="17"/>
        <v>0</v>
      </c>
      <c r="K52" s="314">
        <f t="shared" si="16"/>
        <v>0</v>
      </c>
    </row>
    <row r="53" spans="1:11" ht="12.75">
      <c r="A53" s="331">
        <v>2</v>
      </c>
      <c r="B53" s="332">
        <v>1</v>
      </c>
      <c r="C53" s="332">
        <v>2</v>
      </c>
      <c r="D53" s="332">
        <v>2</v>
      </c>
      <c r="E53" s="332" t="s">
        <v>609</v>
      </c>
      <c r="F53" s="335" t="s">
        <v>610</v>
      </c>
      <c r="G53" s="334"/>
      <c r="H53" s="334"/>
      <c r="I53" s="334"/>
      <c r="J53" s="348">
        <f t="shared" si="17"/>
        <v>0</v>
      </c>
      <c r="K53" s="314">
        <f>IFERROR(J53/$J$18*100,"0.00")</f>
        <v>0</v>
      </c>
    </row>
    <row r="54" spans="1:11" ht="12.75">
      <c r="A54" s="323">
        <v>2</v>
      </c>
      <c r="B54" s="324">
        <v>1</v>
      </c>
      <c r="C54" s="324">
        <v>3</v>
      </c>
      <c r="D54" s="324"/>
      <c r="E54" s="324"/>
      <c r="F54" s="325" t="s">
        <v>611</v>
      </c>
      <c r="G54" s="326">
        <f>+G55</f>
        <v>0</v>
      </c>
      <c r="H54" s="326">
        <f t="shared" ref="H54:K54" si="18">+H55</f>
        <v>0</v>
      </c>
      <c r="I54" s="326">
        <f t="shared" si="18"/>
        <v>0</v>
      </c>
      <c r="J54" s="326">
        <f t="shared" si="18"/>
        <v>0</v>
      </c>
      <c r="K54" s="326">
        <f t="shared" si="18"/>
        <v>0</v>
      </c>
    </row>
    <row r="55" spans="1:11" ht="12.75">
      <c r="A55" s="327">
        <v>2</v>
      </c>
      <c r="B55" s="328">
        <v>1</v>
      </c>
      <c r="C55" s="328">
        <v>3</v>
      </c>
      <c r="D55" s="328">
        <v>2</v>
      </c>
      <c r="E55" s="328"/>
      <c r="F55" s="340" t="s">
        <v>612</v>
      </c>
      <c r="G55" s="330">
        <f>SUM(G56:G57)</f>
        <v>0</v>
      </c>
      <c r="H55" s="330">
        <f t="shared" ref="H55:J55" si="19">SUM(H56:H57)</f>
        <v>0</v>
      </c>
      <c r="I55" s="330">
        <f t="shared" si="19"/>
        <v>0</v>
      </c>
      <c r="J55" s="330">
        <f t="shared" si="19"/>
        <v>0</v>
      </c>
      <c r="K55" s="53">
        <f>SUM(K56:K57)</f>
        <v>0</v>
      </c>
    </row>
    <row r="56" spans="1:11" ht="12.75">
      <c r="A56" s="331">
        <v>2</v>
      </c>
      <c r="B56" s="332">
        <v>1</v>
      </c>
      <c r="C56" s="332">
        <v>3</v>
      </c>
      <c r="D56" s="332">
        <v>2</v>
      </c>
      <c r="E56" s="332" t="s">
        <v>572</v>
      </c>
      <c r="F56" s="335" t="s">
        <v>613</v>
      </c>
      <c r="G56" s="334"/>
      <c r="H56" s="27"/>
      <c r="I56" s="27"/>
      <c r="J56" s="311">
        <f>SUBTOTAL(9,G56:I56)</f>
        <v>0</v>
      </c>
      <c r="K56" s="314">
        <f>IFERROR(J56/$J$18*100,"0.00")</f>
        <v>0</v>
      </c>
    </row>
    <row r="57" spans="1:11" ht="12.75">
      <c r="A57" s="331">
        <v>2</v>
      </c>
      <c r="B57" s="332">
        <v>1</v>
      </c>
      <c r="C57" s="332">
        <v>3</v>
      </c>
      <c r="D57" s="332">
        <v>2</v>
      </c>
      <c r="E57" s="332" t="s">
        <v>574</v>
      </c>
      <c r="F57" s="335" t="s">
        <v>614</v>
      </c>
      <c r="G57" s="334"/>
      <c r="H57" s="27"/>
      <c r="I57" s="27"/>
      <c r="J57" s="311">
        <f t="shared" ref="J57:J60" si="20">SUBTOTAL(9,G57:I57)</f>
        <v>0</v>
      </c>
      <c r="K57" s="314">
        <f>IFERROR(J57/$J$18*100,"0.00")</f>
        <v>0</v>
      </c>
    </row>
    <row r="58" spans="1:11" ht="12.75">
      <c r="A58" s="323">
        <v>2</v>
      </c>
      <c r="B58" s="324">
        <v>1</v>
      </c>
      <c r="C58" s="324">
        <v>5</v>
      </c>
      <c r="D58" s="324"/>
      <c r="E58" s="324"/>
      <c r="F58" s="325" t="s">
        <v>615</v>
      </c>
      <c r="G58" s="326">
        <f>G59+G61+G63+G65</f>
        <v>0</v>
      </c>
      <c r="H58" s="326">
        <f t="shared" ref="H58:K58" si="21">H59+H61+H63+H65</f>
        <v>0</v>
      </c>
      <c r="I58" s="326">
        <f t="shared" si="21"/>
        <v>0</v>
      </c>
      <c r="J58" s="326">
        <f t="shared" si="21"/>
        <v>0</v>
      </c>
      <c r="K58" s="326">
        <f t="shared" si="21"/>
        <v>0</v>
      </c>
    </row>
    <row r="59" spans="1:11" ht="12.75">
      <c r="A59" s="327">
        <v>2</v>
      </c>
      <c r="B59" s="328">
        <v>1</v>
      </c>
      <c r="C59" s="328">
        <v>5</v>
      </c>
      <c r="D59" s="328">
        <v>1</v>
      </c>
      <c r="E59" s="328"/>
      <c r="F59" s="329" t="s">
        <v>616</v>
      </c>
      <c r="G59" s="330">
        <f>G60</f>
        <v>0</v>
      </c>
      <c r="H59" s="330">
        <f t="shared" ref="H59:K59" si="22">H60</f>
        <v>0</v>
      </c>
      <c r="I59" s="330">
        <f t="shared" si="22"/>
        <v>0</v>
      </c>
      <c r="J59" s="330">
        <f t="shared" si="22"/>
        <v>0</v>
      </c>
      <c r="K59" s="53">
        <f t="shared" si="22"/>
        <v>0</v>
      </c>
    </row>
    <row r="60" spans="1:11" ht="12.75">
      <c r="A60" s="331">
        <v>2</v>
      </c>
      <c r="B60" s="332">
        <v>1</v>
      </c>
      <c r="C60" s="332">
        <v>5</v>
      </c>
      <c r="D60" s="332">
        <v>1</v>
      </c>
      <c r="E60" s="332" t="s">
        <v>572</v>
      </c>
      <c r="F60" s="335" t="s">
        <v>616</v>
      </c>
      <c r="G60" s="334"/>
      <c r="H60" s="27"/>
      <c r="I60" s="27"/>
      <c r="J60" s="311">
        <f t="shared" si="20"/>
        <v>0</v>
      </c>
      <c r="K60" s="314">
        <f>IFERROR(J60/$J$18*100,"0.00")</f>
        <v>0</v>
      </c>
    </row>
    <row r="61" spans="1:11" ht="12.75">
      <c r="A61" s="327">
        <v>2</v>
      </c>
      <c r="B61" s="328">
        <v>1</v>
      </c>
      <c r="C61" s="328">
        <v>5</v>
      </c>
      <c r="D61" s="328">
        <v>2</v>
      </c>
      <c r="E61" s="328"/>
      <c r="F61" s="340" t="s">
        <v>617</v>
      </c>
      <c r="G61" s="330">
        <f>G62</f>
        <v>0</v>
      </c>
      <c r="H61" s="30">
        <f>H62</f>
        <v>0</v>
      </c>
      <c r="I61" s="30">
        <f>I62</f>
        <v>0</v>
      </c>
      <c r="J61" s="30">
        <f>J62</f>
        <v>0</v>
      </c>
      <c r="K61" s="53">
        <f>K62</f>
        <v>0</v>
      </c>
    </row>
    <row r="62" spans="1:11" ht="12.75">
      <c r="A62" s="331">
        <v>2</v>
      </c>
      <c r="B62" s="332">
        <v>1</v>
      </c>
      <c r="C62" s="332">
        <v>5</v>
      </c>
      <c r="D62" s="332">
        <v>2</v>
      </c>
      <c r="E62" s="332" t="s">
        <v>572</v>
      </c>
      <c r="F62" s="335" t="s">
        <v>617</v>
      </c>
      <c r="G62" s="334"/>
      <c r="H62" s="27"/>
      <c r="I62" s="27"/>
      <c r="J62" s="311">
        <f>SUBTOTAL(9,G62:I62)</f>
        <v>0</v>
      </c>
      <c r="K62" s="314">
        <f>IFERROR(J62/$J$18*100,"0.00")</f>
        <v>0</v>
      </c>
    </row>
    <row r="63" spans="1:11" ht="12.75">
      <c r="A63" s="327">
        <v>2</v>
      </c>
      <c r="B63" s="328">
        <v>1</v>
      </c>
      <c r="C63" s="328">
        <v>5</v>
      </c>
      <c r="D63" s="328">
        <v>3</v>
      </c>
      <c r="E63" s="328"/>
      <c r="F63" s="340" t="s">
        <v>618</v>
      </c>
      <c r="G63" s="330">
        <f>G64</f>
        <v>0</v>
      </c>
      <c r="H63" s="330">
        <f t="shared" ref="H63:K63" si="23">H64</f>
        <v>0</v>
      </c>
      <c r="I63" s="330">
        <f t="shared" si="23"/>
        <v>0</v>
      </c>
      <c r="J63" s="330">
        <f t="shared" si="23"/>
        <v>0</v>
      </c>
      <c r="K63" s="53">
        <f t="shared" si="23"/>
        <v>0</v>
      </c>
    </row>
    <row r="64" spans="1:11" ht="12.75">
      <c r="A64" s="331">
        <v>2</v>
      </c>
      <c r="B64" s="332">
        <v>1</v>
      </c>
      <c r="C64" s="332">
        <v>5</v>
      </c>
      <c r="D64" s="332">
        <v>3</v>
      </c>
      <c r="E64" s="332" t="s">
        <v>572</v>
      </c>
      <c r="F64" s="335" t="s">
        <v>618</v>
      </c>
      <c r="G64" s="334"/>
      <c r="H64" s="334"/>
      <c r="I64" s="334"/>
      <c r="J64" s="348">
        <f>SUBTOTAL(9,G64:I64)</f>
        <v>0</v>
      </c>
      <c r="K64" s="313">
        <f>IFERROR(J64/$J$18*100,"0.00")</f>
        <v>0</v>
      </c>
    </row>
    <row r="65" spans="1:11" ht="12.75">
      <c r="A65" s="327">
        <v>2</v>
      </c>
      <c r="B65" s="328">
        <v>1</v>
      </c>
      <c r="C65" s="328">
        <v>5</v>
      </c>
      <c r="D65" s="328">
        <v>4</v>
      </c>
      <c r="E65" s="328"/>
      <c r="F65" s="340" t="s">
        <v>619</v>
      </c>
      <c r="G65" s="330">
        <f>G66</f>
        <v>0</v>
      </c>
      <c r="H65" s="330">
        <f t="shared" ref="H65:K65" si="24">H66</f>
        <v>0</v>
      </c>
      <c r="I65" s="330">
        <f t="shared" si="24"/>
        <v>0</v>
      </c>
      <c r="J65" s="330">
        <f t="shared" si="24"/>
        <v>0</v>
      </c>
      <c r="K65" s="53">
        <f t="shared" si="24"/>
        <v>0</v>
      </c>
    </row>
    <row r="66" spans="1:11" ht="12.75">
      <c r="A66" s="331">
        <v>2</v>
      </c>
      <c r="B66" s="332">
        <v>1</v>
      </c>
      <c r="C66" s="332">
        <v>5</v>
      </c>
      <c r="D66" s="332">
        <v>4</v>
      </c>
      <c r="E66" s="332" t="s">
        <v>572</v>
      </c>
      <c r="F66" s="335" t="s">
        <v>619</v>
      </c>
      <c r="G66" s="334"/>
      <c r="H66" s="27"/>
      <c r="I66" s="27"/>
      <c r="J66" s="311">
        <f>SUBTOTAL(9,G66:I66)</f>
        <v>0</v>
      </c>
      <c r="K66" s="313">
        <f t="shared" ref="K66:K128" si="25">IFERROR(J66/$J$18*100,"0.00")</f>
        <v>0</v>
      </c>
    </row>
    <row r="67" spans="1:11" ht="12.75">
      <c r="A67" s="319">
        <v>2</v>
      </c>
      <c r="B67" s="320">
        <v>2</v>
      </c>
      <c r="C67" s="320"/>
      <c r="D67" s="320"/>
      <c r="E67" s="320"/>
      <c r="F67" s="321" t="s">
        <v>620</v>
      </c>
      <c r="G67" s="322">
        <f>+G68+G82+G87+G92+G99+G116+G125+G143</f>
        <v>363788.79</v>
      </c>
      <c r="H67" s="322">
        <f t="shared" ref="H67:K67" si="26">+H68+H82+H87+H92+H99+H116+H125+H143</f>
        <v>1620414.5</v>
      </c>
      <c r="I67" s="322">
        <f t="shared" si="26"/>
        <v>0</v>
      </c>
      <c r="J67" s="322" t="e">
        <f t="shared" si="26"/>
        <v>#VALUE!</v>
      </c>
      <c r="K67" s="322">
        <f t="shared" si="26"/>
        <v>0.82925190278487093</v>
      </c>
    </row>
    <row r="68" spans="1:11" ht="12.75">
      <c r="A68" s="323">
        <v>2</v>
      </c>
      <c r="B68" s="324">
        <v>2</v>
      </c>
      <c r="C68" s="324">
        <v>1</v>
      </c>
      <c r="D68" s="324"/>
      <c r="E68" s="324"/>
      <c r="F68" s="325" t="s">
        <v>621</v>
      </c>
      <c r="G68" s="326">
        <f>+G69+G71+G73+G75+G78+G80</f>
        <v>145090</v>
      </c>
      <c r="H68" s="326">
        <f t="shared" ref="H68:K68" si="27">+H69+H71+H73+H75+H78+H80</f>
        <v>328618.15999999997</v>
      </c>
      <c r="I68" s="326">
        <f t="shared" si="27"/>
        <v>0</v>
      </c>
      <c r="J68" s="326" t="e">
        <f t="shared" si="27"/>
        <v>#VALUE!</v>
      </c>
      <c r="K68" s="326">
        <f t="shared" si="27"/>
        <v>0.15733968837193479</v>
      </c>
    </row>
    <row r="69" spans="1:11" ht="12.75">
      <c r="A69" s="327">
        <v>2</v>
      </c>
      <c r="B69" s="328">
        <v>2</v>
      </c>
      <c r="C69" s="328">
        <v>1</v>
      </c>
      <c r="D69" s="328">
        <v>2</v>
      </c>
      <c r="E69" s="328"/>
      <c r="F69" s="329" t="s">
        <v>622</v>
      </c>
      <c r="G69" s="330">
        <f>G70</f>
        <v>0</v>
      </c>
      <c r="H69" s="330">
        <f t="shared" ref="H69:K69" si="28">H70</f>
        <v>0</v>
      </c>
      <c r="I69" s="330">
        <f t="shared" si="28"/>
        <v>0</v>
      </c>
      <c r="J69" s="330">
        <f>J70</f>
        <v>0</v>
      </c>
      <c r="K69" s="53">
        <f t="shared" si="28"/>
        <v>0</v>
      </c>
    </row>
    <row r="70" spans="1:11" ht="12.75">
      <c r="A70" s="331">
        <v>2</v>
      </c>
      <c r="B70" s="332">
        <v>2</v>
      </c>
      <c r="C70" s="332">
        <v>1</v>
      </c>
      <c r="D70" s="332">
        <v>2</v>
      </c>
      <c r="E70" s="332" t="s">
        <v>572</v>
      </c>
      <c r="F70" s="335" t="s">
        <v>622</v>
      </c>
      <c r="G70" s="334"/>
      <c r="H70" s="334"/>
      <c r="I70" s="334"/>
      <c r="J70" s="348">
        <f>SUBTOTAL(9,G70:I70)</f>
        <v>0</v>
      </c>
      <c r="K70" s="313">
        <f t="shared" si="25"/>
        <v>0</v>
      </c>
    </row>
    <row r="71" spans="1:11" ht="12.75">
      <c r="A71" s="327">
        <v>2</v>
      </c>
      <c r="B71" s="328">
        <v>2</v>
      </c>
      <c r="C71" s="328">
        <v>1</v>
      </c>
      <c r="D71" s="328">
        <v>3</v>
      </c>
      <c r="E71" s="328"/>
      <c r="F71" s="329" t="s">
        <v>623</v>
      </c>
      <c r="G71" s="330">
        <f>G72</f>
        <v>25090</v>
      </c>
      <c r="H71" s="330">
        <f t="shared" ref="H71:K71" si="29">H72</f>
        <v>328618.15999999997</v>
      </c>
      <c r="I71" s="330">
        <f t="shared" si="29"/>
        <v>0</v>
      </c>
      <c r="J71" s="330">
        <f t="shared" si="29"/>
        <v>353708.16</v>
      </c>
      <c r="K71" s="53">
        <f t="shared" si="29"/>
        <v>0.15733968837193479</v>
      </c>
    </row>
    <row r="72" spans="1:11" ht="12.75">
      <c r="A72" s="331">
        <v>2</v>
      </c>
      <c r="B72" s="332">
        <v>2</v>
      </c>
      <c r="C72" s="332">
        <v>1</v>
      </c>
      <c r="D72" s="332">
        <v>3</v>
      </c>
      <c r="E72" s="332" t="s">
        <v>572</v>
      </c>
      <c r="F72" s="335" t="s">
        <v>623</v>
      </c>
      <c r="G72" s="334">
        <v>25090</v>
      </c>
      <c r="H72" s="27">
        <v>328618.15999999997</v>
      </c>
      <c r="I72" s="27"/>
      <c r="J72" s="311">
        <f>SUBTOTAL(9,G72:I72)</f>
        <v>353708.16</v>
      </c>
      <c r="K72" s="313">
        <f t="shared" si="25"/>
        <v>0.15733968837193479</v>
      </c>
    </row>
    <row r="73" spans="1:11" ht="12.75">
      <c r="A73" s="327">
        <v>2</v>
      </c>
      <c r="B73" s="328">
        <v>2</v>
      </c>
      <c r="C73" s="328">
        <v>1</v>
      </c>
      <c r="D73" s="328">
        <v>5</v>
      </c>
      <c r="E73" s="328"/>
      <c r="F73" s="329" t="s">
        <v>624</v>
      </c>
      <c r="G73" s="330">
        <f>G74</f>
        <v>0</v>
      </c>
      <c r="H73" s="330">
        <f t="shared" ref="H73:K73" si="30">H74</f>
        <v>0</v>
      </c>
      <c r="I73" s="330">
        <f t="shared" si="30"/>
        <v>0</v>
      </c>
      <c r="J73" s="330">
        <f t="shared" si="30"/>
        <v>0</v>
      </c>
      <c r="K73" s="53">
        <f t="shared" si="30"/>
        <v>0</v>
      </c>
    </row>
    <row r="74" spans="1:11" ht="12.75">
      <c r="A74" s="331">
        <v>2</v>
      </c>
      <c r="B74" s="332">
        <v>2</v>
      </c>
      <c r="C74" s="332">
        <v>1</v>
      </c>
      <c r="D74" s="332">
        <v>5</v>
      </c>
      <c r="E74" s="332" t="s">
        <v>572</v>
      </c>
      <c r="F74" s="335" t="s">
        <v>624</v>
      </c>
      <c r="G74" s="334"/>
      <c r="H74" s="27"/>
      <c r="I74" s="27"/>
      <c r="J74" s="311">
        <f>SUBTOTAL(9,G74:I74)</f>
        <v>0</v>
      </c>
      <c r="K74" s="313">
        <f t="shared" si="25"/>
        <v>0</v>
      </c>
    </row>
    <row r="75" spans="1:11" ht="12.75">
      <c r="A75" s="327">
        <v>2</v>
      </c>
      <c r="B75" s="328">
        <v>2</v>
      </c>
      <c r="C75" s="328">
        <v>1</v>
      </c>
      <c r="D75" s="328">
        <v>6</v>
      </c>
      <c r="E75" s="328"/>
      <c r="F75" s="329" t="s">
        <v>625</v>
      </c>
      <c r="G75" s="330">
        <f>G76+G77</f>
        <v>0</v>
      </c>
      <c r="H75" s="330">
        <f t="shared" ref="H75:K75" si="31">H76+H77</f>
        <v>0</v>
      </c>
      <c r="I75" s="330">
        <f t="shared" si="31"/>
        <v>0</v>
      </c>
      <c r="J75" s="330">
        <f t="shared" si="31"/>
        <v>0</v>
      </c>
      <c r="K75" s="53">
        <f t="shared" si="31"/>
        <v>0</v>
      </c>
    </row>
    <row r="76" spans="1:11" ht="12.75">
      <c r="A76" s="331">
        <v>2</v>
      </c>
      <c r="B76" s="332">
        <v>2</v>
      </c>
      <c r="C76" s="332">
        <v>1</v>
      </c>
      <c r="D76" s="332">
        <v>6</v>
      </c>
      <c r="E76" s="332" t="s">
        <v>572</v>
      </c>
      <c r="F76" s="335" t="s">
        <v>626</v>
      </c>
      <c r="G76" s="341"/>
      <c r="H76" s="27"/>
      <c r="I76" s="27"/>
      <c r="J76" s="311">
        <f>SUBTOTAL(9,G76:I76)</f>
        <v>0</v>
      </c>
      <c r="K76" s="313">
        <f t="shared" si="25"/>
        <v>0</v>
      </c>
    </row>
    <row r="77" spans="1:11" ht="12.75">
      <c r="A77" s="331">
        <v>2</v>
      </c>
      <c r="B77" s="332">
        <v>2</v>
      </c>
      <c r="C77" s="332">
        <v>1</v>
      </c>
      <c r="D77" s="332">
        <v>6</v>
      </c>
      <c r="E77" s="332" t="s">
        <v>574</v>
      </c>
      <c r="F77" s="335" t="s">
        <v>627</v>
      </c>
      <c r="G77" s="341"/>
      <c r="H77" s="27"/>
      <c r="I77" s="27"/>
      <c r="J77" s="311">
        <f>SUBTOTAL(9,G77:I77)</f>
        <v>0</v>
      </c>
      <c r="K77" s="313">
        <f t="shared" si="25"/>
        <v>0</v>
      </c>
    </row>
    <row r="78" spans="1:11" ht="12.75">
      <c r="A78" s="327">
        <v>2</v>
      </c>
      <c r="B78" s="328">
        <v>2</v>
      </c>
      <c r="C78" s="328">
        <v>1</v>
      </c>
      <c r="D78" s="328">
        <v>7</v>
      </c>
      <c r="E78" s="328"/>
      <c r="F78" s="329" t="s">
        <v>628</v>
      </c>
      <c r="G78" s="330">
        <f>G79</f>
        <v>120000</v>
      </c>
      <c r="H78" s="330">
        <f t="shared" ref="H78:K78" si="32">H79</f>
        <v>0</v>
      </c>
      <c r="I78" s="330">
        <f t="shared" si="32"/>
        <v>0</v>
      </c>
      <c r="J78" s="330" t="str">
        <f t="shared" si="32"/>
        <v xml:space="preserve"> </v>
      </c>
      <c r="K78" s="53" t="str">
        <f t="shared" si="32"/>
        <v>0.00</v>
      </c>
    </row>
    <row r="79" spans="1:11" ht="12.75">
      <c r="A79" s="331">
        <v>2</v>
      </c>
      <c r="B79" s="332">
        <v>2</v>
      </c>
      <c r="C79" s="332">
        <v>1</v>
      </c>
      <c r="D79" s="332">
        <v>7</v>
      </c>
      <c r="E79" s="332" t="s">
        <v>572</v>
      </c>
      <c r="F79" s="335" t="s">
        <v>628</v>
      </c>
      <c r="G79" s="334">
        <v>120000</v>
      </c>
      <c r="H79" s="312"/>
      <c r="I79" s="312"/>
      <c r="J79" s="312" t="s">
        <v>815</v>
      </c>
      <c r="K79" s="313" t="str">
        <f t="shared" si="25"/>
        <v>0.00</v>
      </c>
    </row>
    <row r="80" spans="1:11" ht="12.75">
      <c r="A80" s="327">
        <v>2</v>
      </c>
      <c r="B80" s="328">
        <v>2</v>
      </c>
      <c r="C80" s="328">
        <v>1</v>
      </c>
      <c r="D80" s="328">
        <v>8</v>
      </c>
      <c r="E80" s="328"/>
      <c r="F80" s="329" t="s">
        <v>629</v>
      </c>
      <c r="G80" s="330">
        <f>G81</f>
        <v>0</v>
      </c>
      <c r="H80" s="330">
        <f t="shared" ref="H80:K80" si="33">H81</f>
        <v>0</v>
      </c>
      <c r="I80" s="330">
        <f t="shared" si="33"/>
        <v>0</v>
      </c>
      <c r="J80" s="330">
        <f t="shared" si="33"/>
        <v>0</v>
      </c>
      <c r="K80" s="53">
        <f t="shared" si="33"/>
        <v>0</v>
      </c>
    </row>
    <row r="81" spans="1:11" ht="12.75">
      <c r="A81" s="331">
        <v>2</v>
      </c>
      <c r="B81" s="332">
        <v>2</v>
      </c>
      <c r="C81" s="332">
        <v>1</v>
      </c>
      <c r="D81" s="332">
        <v>8</v>
      </c>
      <c r="E81" s="332" t="s">
        <v>572</v>
      </c>
      <c r="F81" s="335" t="s">
        <v>629</v>
      </c>
      <c r="G81" s="334"/>
      <c r="H81" s="30"/>
      <c r="I81" s="30"/>
      <c r="J81" s="312">
        <f>SUBTOTAL(9,G81:I81)</f>
        <v>0</v>
      </c>
      <c r="K81" s="313">
        <f t="shared" si="25"/>
        <v>0</v>
      </c>
    </row>
    <row r="82" spans="1:11" ht="12.75">
      <c r="A82" s="323">
        <v>2</v>
      </c>
      <c r="B82" s="324">
        <v>2</v>
      </c>
      <c r="C82" s="324">
        <v>2</v>
      </c>
      <c r="D82" s="324"/>
      <c r="E82" s="324"/>
      <c r="F82" s="325" t="s">
        <v>630</v>
      </c>
      <c r="G82" s="326">
        <f>+G83+G85</f>
        <v>0</v>
      </c>
      <c r="H82" s="326">
        <f t="shared" ref="H82:K82" si="34">+H83+H85</f>
        <v>0</v>
      </c>
      <c r="I82" s="326">
        <f t="shared" si="34"/>
        <v>0</v>
      </c>
      <c r="J82" s="326">
        <f t="shared" si="34"/>
        <v>0</v>
      </c>
      <c r="K82" s="326">
        <f t="shared" si="34"/>
        <v>0</v>
      </c>
    </row>
    <row r="83" spans="1:11" ht="12.75">
      <c r="A83" s="327">
        <v>2</v>
      </c>
      <c r="B83" s="328">
        <v>2</v>
      </c>
      <c r="C83" s="328">
        <v>2</v>
      </c>
      <c r="D83" s="328">
        <v>1</v>
      </c>
      <c r="E83" s="328"/>
      <c r="F83" s="329" t="s">
        <v>631</v>
      </c>
      <c r="G83" s="330">
        <f>G84</f>
        <v>0</v>
      </c>
      <c r="H83" s="330">
        <f t="shared" ref="H83:K83" si="35">H84</f>
        <v>0</v>
      </c>
      <c r="I83" s="330">
        <f t="shared" si="35"/>
        <v>0</v>
      </c>
      <c r="J83" s="330">
        <f t="shared" si="35"/>
        <v>0</v>
      </c>
      <c r="K83" s="53">
        <f t="shared" si="35"/>
        <v>0</v>
      </c>
    </row>
    <row r="84" spans="1:11" ht="12.75">
      <c r="A84" s="331">
        <v>2</v>
      </c>
      <c r="B84" s="332">
        <v>2</v>
      </c>
      <c r="C84" s="332">
        <v>2</v>
      </c>
      <c r="D84" s="332">
        <v>1</v>
      </c>
      <c r="E84" s="332" t="s">
        <v>572</v>
      </c>
      <c r="F84" s="335" t="s">
        <v>631</v>
      </c>
      <c r="G84" s="334"/>
      <c r="H84" s="27"/>
      <c r="I84" s="27"/>
      <c r="J84" s="311">
        <f>SUBTOTAL(9,G84:I84)</f>
        <v>0</v>
      </c>
      <c r="K84" s="313">
        <f t="shared" si="25"/>
        <v>0</v>
      </c>
    </row>
    <row r="85" spans="1:11" ht="12.75">
      <c r="A85" s="327">
        <v>2</v>
      </c>
      <c r="B85" s="328">
        <v>2</v>
      </c>
      <c r="C85" s="328">
        <v>2</v>
      </c>
      <c r="D85" s="328">
        <v>2</v>
      </c>
      <c r="E85" s="328"/>
      <c r="F85" s="329" t="s">
        <v>632</v>
      </c>
      <c r="G85" s="330">
        <f>G86</f>
        <v>0</v>
      </c>
      <c r="H85" s="30">
        <f>H86</f>
        <v>0</v>
      </c>
      <c r="I85" s="30">
        <f>I86</f>
        <v>0</v>
      </c>
      <c r="J85" s="30">
        <f>J86</f>
        <v>0</v>
      </c>
      <c r="K85" s="53">
        <f>K86</f>
        <v>0</v>
      </c>
    </row>
    <row r="86" spans="1:11" ht="12.75">
      <c r="A86" s="331">
        <v>2</v>
      </c>
      <c r="B86" s="332">
        <v>2</v>
      </c>
      <c r="C86" s="332">
        <v>2</v>
      </c>
      <c r="D86" s="332">
        <v>2</v>
      </c>
      <c r="E86" s="332" t="s">
        <v>572</v>
      </c>
      <c r="F86" s="335" t="s">
        <v>632</v>
      </c>
      <c r="G86" s="334"/>
      <c r="H86" s="27"/>
      <c r="I86" s="27"/>
      <c r="J86" s="311">
        <f>SUBTOTAL(9,G86:I86)</f>
        <v>0</v>
      </c>
      <c r="K86" s="313">
        <f t="shared" si="25"/>
        <v>0</v>
      </c>
    </row>
    <row r="87" spans="1:11" ht="12.75">
      <c r="A87" s="323">
        <v>2</v>
      </c>
      <c r="B87" s="324">
        <v>2</v>
      </c>
      <c r="C87" s="324">
        <v>3</v>
      </c>
      <c r="D87" s="324"/>
      <c r="E87" s="324"/>
      <c r="F87" s="325" t="s">
        <v>633</v>
      </c>
      <c r="G87" s="326">
        <f>+G88+G90</f>
        <v>203000</v>
      </c>
      <c r="H87" s="326">
        <f t="shared" ref="H87:K87" si="36">+H88+H90</f>
        <v>62000</v>
      </c>
      <c r="I87" s="326">
        <f t="shared" si="36"/>
        <v>0</v>
      </c>
      <c r="J87" s="326">
        <f t="shared" si="36"/>
        <v>265000</v>
      </c>
      <c r="K87" s="326">
        <f t="shared" si="36"/>
        <v>0.1178797159176727</v>
      </c>
    </row>
    <row r="88" spans="1:11" ht="12.75">
      <c r="A88" s="327">
        <v>2</v>
      </c>
      <c r="B88" s="328">
        <v>2</v>
      </c>
      <c r="C88" s="328">
        <v>3</v>
      </c>
      <c r="D88" s="328">
        <v>1</v>
      </c>
      <c r="E88" s="328"/>
      <c r="F88" s="329" t="s">
        <v>634</v>
      </c>
      <c r="G88" s="330">
        <f>G89</f>
        <v>203000</v>
      </c>
      <c r="H88" s="330">
        <f t="shared" ref="H88:K88" si="37">H89</f>
        <v>62000</v>
      </c>
      <c r="I88" s="330">
        <f t="shared" si="37"/>
        <v>0</v>
      </c>
      <c r="J88" s="330">
        <f t="shared" si="37"/>
        <v>265000</v>
      </c>
      <c r="K88" s="53">
        <f t="shared" si="37"/>
        <v>0.1178797159176727</v>
      </c>
    </row>
    <row r="89" spans="1:11" ht="12.75">
      <c r="A89" s="331">
        <v>2</v>
      </c>
      <c r="B89" s="332">
        <v>2</v>
      </c>
      <c r="C89" s="332">
        <v>3</v>
      </c>
      <c r="D89" s="332">
        <v>1</v>
      </c>
      <c r="E89" s="332" t="s">
        <v>572</v>
      </c>
      <c r="F89" s="335" t="s">
        <v>634</v>
      </c>
      <c r="G89" s="334">
        <v>203000</v>
      </c>
      <c r="H89" s="334">
        <v>62000</v>
      </c>
      <c r="I89" s="334"/>
      <c r="J89" s="348">
        <f>SUBTOTAL(9,G89:I89)</f>
        <v>265000</v>
      </c>
      <c r="K89" s="313">
        <f t="shared" si="25"/>
        <v>0.1178797159176727</v>
      </c>
    </row>
    <row r="90" spans="1:11" ht="12.75">
      <c r="A90" s="327">
        <v>2</v>
      </c>
      <c r="B90" s="328">
        <v>2</v>
      </c>
      <c r="C90" s="328">
        <v>3</v>
      </c>
      <c r="D90" s="328">
        <v>2</v>
      </c>
      <c r="E90" s="328"/>
      <c r="F90" s="329" t="s">
        <v>635</v>
      </c>
      <c r="G90" s="330">
        <f>G91</f>
        <v>0</v>
      </c>
      <c r="H90" s="330">
        <f t="shared" ref="H90:K90" si="38">H91</f>
        <v>0</v>
      </c>
      <c r="I90" s="330">
        <f t="shared" si="38"/>
        <v>0</v>
      </c>
      <c r="J90" s="330">
        <f t="shared" si="38"/>
        <v>0</v>
      </c>
      <c r="K90" s="53">
        <f t="shared" si="38"/>
        <v>0</v>
      </c>
    </row>
    <row r="91" spans="1:11" ht="12.75">
      <c r="A91" s="331">
        <v>2</v>
      </c>
      <c r="B91" s="332">
        <v>2</v>
      </c>
      <c r="C91" s="332">
        <v>3</v>
      </c>
      <c r="D91" s="332">
        <v>2</v>
      </c>
      <c r="E91" s="332" t="s">
        <v>572</v>
      </c>
      <c r="F91" s="335" t="s">
        <v>635</v>
      </c>
      <c r="G91" s="334"/>
      <c r="H91" s="334"/>
      <c r="I91" s="334"/>
      <c r="J91" s="348">
        <f>SUBTOTAL(9,G91:I91)</f>
        <v>0</v>
      </c>
      <c r="K91" s="313">
        <f t="shared" si="25"/>
        <v>0</v>
      </c>
    </row>
    <row r="92" spans="1:11" ht="12.75">
      <c r="A92" s="323">
        <v>2</v>
      </c>
      <c r="B92" s="324">
        <v>2</v>
      </c>
      <c r="C92" s="324">
        <v>4</v>
      </c>
      <c r="D92" s="324"/>
      <c r="E92" s="324"/>
      <c r="F92" s="325" t="s">
        <v>636</v>
      </c>
      <c r="G92" s="326">
        <f>+G93+G95+G97</f>
        <v>0</v>
      </c>
      <c r="H92" s="326">
        <f t="shared" ref="H92:K92" si="39">+H93+H95+H97</f>
        <v>104000</v>
      </c>
      <c r="I92" s="326">
        <f t="shared" si="39"/>
        <v>0</v>
      </c>
      <c r="J92" s="326">
        <f t="shared" si="39"/>
        <v>104000</v>
      </c>
      <c r="K92" s="326">
        <f t="shared" si="39"/>
        <v>4.6262228133728156E-2</v>
      </c>
    </row>
    <row r="93" spans="1:11" ht="12.75">
      <c r="A93" s="327">
        <v>2</v>
      </c>
      <c r="B93" s="328">
        <v>2</v>
      </c>
      <c r="C93" s="328">
        <v>4</v>
      </c>
      <c r="D93" s="328">
        <v>1</v>
      </c>
      <c r="E93" s="328"/>
      <c r="F93" s="340" t="s">
        <v>637</v>
      </c>
      <c r="G93" s="330">
        <f>G94</f>
        <v>0</v>
      </c>
      <c r="H93" s="330">
        <f t="shared" ref="H93:K93" si="40">H94</f>
        <v>0</v>
      </c>
      <c r="I93" s="330">
        <f t="shared" si="40"/>
        <v>0</v>
      </c>
      <c r="J93" s="330">
        <f t="shared" si="40"/>
        <v>0</v>
      </c>
      <c r="K93" s="53">
        <f t="shared" si="40"/>
        <v>0</v>
      </c>
    </row>
    <row r="94" spans="1:11" ht="12.75">
      <c r="A94" s="331">
        <v>2</v>
      </c>
      <c r="B94" s="332">
        <v>2</v>
      </c>
      <c r="C94" s="332">
        <v>4</v>
      </c>
      <c r="D94" s="332">
        <v>1</v>
      </c>
      <c r="E94" s="332" t="s">
        <v>572</v>
      </c>
      <c r="F94" s="333" t="s">
        <v>637</v>
      </c>
      <c r="G94" s="334"/>
      <c r="H94" s="27"/>
      <c r="I94" s="27"/>
      <c r="J94" s="311">
        <f>SUBTOTAL(9,G94:I94)</f>
        <v>0</v>
      </c>
      <c r="K94" s="313">
        <f t="shared" si="25"/>
        <v>0</v>
      </c>
    </row>
    <row r="95" spans="1:11" ht="12.75">
      <c r="A95" s="327">
        <v>2</v>
      </c>
      <c r="B95" s="328">
        <v>2</v>
      </c>
      <c r="C95" s="328">
        <v>4</v>
      </c>
      <c r="D95" s="328">
        <v>2</v>
      </c>
      <c r="E95" s="328"/>
      <c r="F95" s="340" t="s">
        <v>638</v>
      </c>
      <c r="G95" s="330">
        <f>G96</f>
        <v>0</v>
      </c>
      <c r="H95" s="330">
        <f t="shared" ref="H95:K95" si="41">H96</f>
        <v>104000</v>
      </c>
      <c r="I95" s="330">
        <f t="shared" si="41"/>
        <v>0</v>
      </c>
      <c r="J95" s="330">
        <f t="shared" si="41"/>
        <v>104000</v>
      </c>
      <c r="K95" s="53">
        <f t="shared" si="41"/>
        <v>4.6262228133728156E-2</v>
      </c>
    </row>
    <row r="96" spans="1:11" ht="12.75">
      <c r="A96" s="331">
        <v>2</v>
      </c>
      <c r="B96" s="332">
        <v>2</v>
      </c>
      <c r="C96" s="332">
        <v>4</v>
      </c>
      <c r="D96" s="332">
        <v>2</v>
      </c>
      <c r="E96" s="332" t="s">
        <v>572</v>
      </c>
      <c r="F96" s="335" t="s">
        <v>638</v>
      </c>
      <c r="G96" s="334"/>
      <c r="H96" s="27">
        <v>104000</v>
      </c>
      <c r="I96" s="27"/>
      <c r="J96" s="311">
        <f>SUBTOTAL(9,G96:I96)</f>
        <v>104000</v>
      </c>
      <c r="K96" s="313">
        <f t="shared" si="25"/>
        <v>4.6262228133728156E-2</v>
      </c>
    </row>
    <row r="97" spans="1:11" ht="12.75">
      <c r="A97" s="327">
        <v>2</v>
      </c>
      <c r="B97" s="328">
        <v>2</v>
      </c>
      <c r="C97" s="328">
        <v>4</v>
      </c>
      <c r="D97" s="328">
        <v>4</v>
      </c>
      <c r="E97" s="328"/>
      <c r="F97" s="340" t="s">
        <v>639</v>
      </c>
      <c r="G97" s="330">
        <f>G98</f>
        <v>0</v>
      </c>
      <c r="H97" s="330">
        <f t="shared" ref="H97:K97" si="42">H98</f>
        <v>0</v>
      </c>
      <c r="I97" s="330">
        <f t="shared" si="42"/>
        <v>0</v>
      </c>
      <c r="J97" s="330">
        <f t="shared" si="42"/>
        <v>0</v>
      </c>
      <c r="K97" s="53">
        <f t="shared" si="42"/>
        <v>0</v>
      </c>
    </row>
    <row r="98" spans="1:11" ht="12.75">
      <c r="A98" s="331">
        <v>2</v>
      </c>
      <c r="B98" s="332">
        <v>2</v>
      </c>
      <c r="C98" s="332">
        <v>4</v>
      </c>
      <c r="D98" s="332">
        <v>4</v>
      </c>
      <c r="E98" s="332" t="s">
        <v>572</v>
      </c>
      <c r="F98" s="335" t="s">
        <v>639</v>
      </c>
      <c r="G98" s="334"/>
      <c r="H98" s="27"/>
      <c r="I98" s="27"/>
      <c r="J98" s="311">
        <f>SUBTOTAL(9,G98:I98)</f>
        <v>0</v>
      </c>
      <c r="K98" s="53">
        <f t="shared" si="25"/>
        <v>0</v>
      </c>
    </row>
    <row r="99" spans="1:11" ht="12.75">
      <c r="A99" s="323">
        <v>2</v>
      </c>
      <c r="B99" s="324">
        <v>2</v>
      </c>
      <c r="C99" s="324">
        <v>5</v>
      </c>
      <c r="D99" s="324"/>
      <c r="E99" s="324"/>
      <c r="F99" s="325" t="s">
        <v>640</v>
      </c>
      <c r="G99" s="326">
        <f>+G100+G102+G104+G110+G112</f>
        <v>0</v>
      </c>
      <c r="H99" s="326">
        <f t="shared" ref="H99:K99" si="43">+H100+H102+H104+H110+H112</f>
        <v>0</v>
      </c>
      <c r="I99" s="326">
        <f t="shared" si="43"/>
        <v>0</v>
      </c>
      <c r="J99" s="326">
        <f t="shared" si="43"/>
        <v>0</v>
      </c>
      <c r="K99" s="326">
        <f t="shared" si="43"/>
        <v>0</v>
      </c>
    </row>
    <row r="100" spans="1:11" ht="12.75">
      <c r="A100" s="327">
        <v>2</v>
      </c>
      <c r="B100" s="328">
        <v>2</v>
      </c>
      <c r="C100" s="328">
        <v>5</v>
      </c>
      <c r="D100" s="328">
        <v>1</v>
      </c>
      <c r="E100" s="328"/>
      <c r="F100" s="340" t="s">
        <v>641</v>
      </c>
      <c r="G100" s="330">
        <f>G101</f>
        <v>0</v>
      </c>
      <c r="H100" s="330">
        <f t="shared" ref="H100:K100" si="44">H101</f>
        <v>0</v>
      </c>
      <c r="I100" s="330">
        <f t="shared" si="44"/>
        <v>0</v>
      </c>
      <c r="J100" s="330">
        <f t="shared" si="44"/>
        <v>0</v>
      </c>
      <c r="K100" s="53">
        <f t="shared" si="44"/>
        <v>0</v>
      </c>
    </row>
    <row r="101" spans="1:11" ht="12.75">
      <c r="A101" s="331">
        <v>2</v>
      </c>
      <c r="B101" s="332">
        <v>2</v>
      </c>
      <c r="C101" s="332">
        <v>5</v>
      </c>
      <c r="D101" s="332">
        <v>1</v>
      </c>
      <c r="E101" s="332" t="s">
        <v>572</v>
      </c>
      <c r="F101" s="335" t="s">
        <v>641</v>
      </c>
      <c r="G101" s="334"/>
      <c r="H101" s="28"/>
      <c r="I101" s="28"/>
      <c r="J101" s="311">
        <f>SUBTOTAL(9,G101:I101)</f>
        <v>0</v>
      </c>
      <c r="K101" s="313">
        <f t="shared" si="25"/>
        <v>0</v>
      </c>
    </row>
    <row r="102" spans="1:11" ht="12.75">
      <c r="A102" s="327">
        <v>2</v>
      </c>
      <c r="B102" s="328">
        <v>2</v>
      </c>
      <c r="C102" s="328">
        <v>5</v>
      </c>
      <c r="D102" s="328">
        <v>2</v>
      </c>
      <c r="E102" s="328"/>
      <c r="F102" s="329" t="s">
        <v>642</v>
      </c>
      <c r="G102" s="330">
        <f>G103</f>
        <v>0</v>
      </c>
      <c r="H102" s="330">
        <f t="shared" ref="H102:K102" si="45">H103</f>
        <v>0</v>
      </c>
      <c r="I102" s="330">
        <f t="shared" si="45"/>
        <v>0</v>
      </c>
      <c r="J102" s="330">
        <f t="shared" si="45"/>
        <v>0</v>
      </c>
      <c r="K102" s="53">
        <f t="shared" si="45"/>
        <v>0</v>
      </c>
    </row>
    <row r="103" spans="1:11" ht="12.75">
      <c r="A103" s="331">
        <v>2</v>
      </c>
      <c r="B103" s="332">
        <v>2</v>
      </c>
      <c r="C103" s="332">
        <v>5</v>
      </c>
      <c r="D103" s="332">
        <v>2</v>
      </c>
      <c r="E103" s="332" t="s">
        <v>572</v>
      </c>
      <c r="F103" s="335" t="s">
        <v>642</v>
      </c>
      <c r="G103" s="334"/>
      <c r="H103" s="27"/>
      <c r="I103" s="27"/>
      <c r="J103" s="311">
        <f>SUBTOTAL(9,G103:I103)</f>
        <v>0</v>
      </c>
      <c r="K103" s="313">
        <f t="shared" si="25"/>
        <v>0</v>
      </c>
    </row>
    <row r="104" spans="1:11" ht="12.75">
      <c r="A104" s="327">
        <v>2</v>
      </c>
      <c r="B104" s="328">
        <v>2</v>
      </c>
      <c r="C104" s="328">
        <v>5</v>
      </c>
      <c r="D104" s="328">
        <v>3</v>
      </c>
      <c r="E104" s="328"/>
      <c r="F104" s="329" t="s">
        <v>643</v>
      </c>
      <c r="G104" s="330">
        <f>SUM(G105:G109)</f>
        <v>0</v>
      </c>
      <c r="H104" s="330">
        <f t="shared" ref="H104:I104" si="46">SUM(H105:H109)</f>
        <v>0</v>
      </c>
      <c r="I104" s="330">
        <f t="shared" si="46"/>
        <v>0</v>
      </c>
      <c r="J104" s="330">
        <f>SUM(J105:J109)</f>
        <v>0</v>
      </c>
      <c r="K104" s="53">
        <f>SUM(K105:K109)</f>
        <v>0</v>
      </c>
    </row>
    <row r="105" spans="1:11" ht="12.75">
      <c r="A105" s="331">
        <v>2</v>
      </c>
      <c r="B105" s="332">
        <v>2</v>
      </c>
      <c r="C105" s="332">
        <v>5</v>
      </c>
      <c r="D105" s="332">
        <v>3</v>
      </c>
      <c r="E105" s="332" t="s">
        <v>572</v>
      </c>
      <c r="F105" s="335" t="s">
        <v>644</v>
      </c>
      <c r="G105" s="334"/>
      <c r="H105" s="334"/>
      <c r="I105" s="334"/>
      <c r="J105" s="348">
        <f>SUBTOTAL(9,G105:I105)</f>
        <v>0</v>
      </c>
      <c r="K105" s="313">
        <f t="shared" si="25"/>
        <v>0</v>
      </c>
    </row>
    <row r="106" spans="1:11" ht="12.75">
      <c r="A106" s="331">
        <v>2</v>
      </c>
      <c r="B106" s="332">
        <v>2</v>
      </c>
      <c r="C106" s="332">
        <v>5</v>
      </c>
      <c r="D106" s="332">
        <v>3</v>
      </c>
      <c r="E106" s="332" t="s">
        <v>574</v>
      </c>
      <c r="F106" s="335" t="s">
        <v>645</v>
      </c>
      <c r="G106" s="334"/>
      <c r="H106" s="334"/>
      <c r="I106" s="334"/>
      <c r="J106" s="348">
        <f t="shared" ref="J106:J111" si="47">SUBTOTAL(9,G106:I106)</f>
        <v>0</v>
      </c>
      <c r="K106" s="313">
        <f t="shared" si="25"/>
        <v>0</v>
      </c>
    </row>
    <row r="107" spans="1:11" ht="12.75">
      <c r="A107" s="331">
        <v>2</v>
      </c>
      <c r="B107" s="332">
        <v>2</v>
      </c>
      <c r="C107" s="332">
        <v>5</v>
      </c>
      <c r="D107" s="332">
        <v>3</v>
      </c>
      <c r="E107" s="332" t="s">
        <v>581</v>
      </c>
      <c r="F107" s="335" t="s">
        <v>646</v>
      </c>
      <c r="G107" s="334"/>
      <c r="H107" s="334"/>
      <c r="I107" s="334"/>
      <c r="J107" s="348">
        <f t="shared" si="47"/>
        <v>0</v>
      </c>
      <c r="K107" s="313">
        <f t="shared" si="25"/>
        <v>0</v>
      </c>
    </row>
    <row r="108" spans="1:11" ht="12.75">
      <c r="A108" s="331">
        <v>2</v>
      </c>
      <c r="B108" s="332">
        <v>2</v>
      </c>
      <c r="C108" s="332">
        <v>5</v>
      </c>
      <c r="D108" s="332">
        <v>3</v>
      </c>
      <c r="E108" s="332" t="s">
        <v>596</v>
      </c>
      <c r="F108" s="335" t="s">
        <v>647</v>
      </c>
      <c r="G108" s="334"/>
      <c r="H108" s="334"/>
      <c r="I108" s="334"/>
      <c r="J108" s="348">
        <f t="shared" si="47"/>
        <v>0</v>
      </c>
      <c r="K108" s="313">
        <f t="shared" si="25"/>
        <v>0</v>
      </c>
    </row>
    <row r="109" spans="1:11" ht="12.75">
      <c r="A109" s="331">
        <v>2</v>
      </c>
      <c r="B109" s="332">
        <v>2</v>
      </c>
      <c r="C109" s="332">
        <v>5</v>
      </c>
      <c r="D109" s="332">
        <v>3</v>
      </c>
      <c r="E109" s="332" t="s">
        <v>576</v>
      </c>
      <c r="F109" s="335" t="s">
        <v>648</v>
      </c>
      <c r="G109" s="334"/>
      <c r="H109" s="334"/>
      <c r="I109" s="334"/>
      <c r="J109" s="348">
        <f t="shared" si="47"/>
        <v>0</v>
      </c>
      <c r="K109" s="313">
        <f t="shared" si="25"/>
        <v>0</v>
      </c>
    </row>
    <row r="110" spans="1:11" ht="12.75">
      <c r="A110" s="327">
        <v>2</v>
      </c>
      <c r="B110" s="328">
        <v>2</v>
      </c>
      <c r="C110" s="328">
        <v>5</v>
      </c>
      <c r="D110" s="328">
        <v>4</v>
      </c>
      <c r="E110" s="328"/>
      <c r="F110" s="340" t="s">
        <v>649</v>
      </c>
      <c r="G110" s="330">
        <f>G111</f>
        <v>0</v>
      </c>
      <c r="H110" s="330">
        <f t="shared" ref="H110:K110" si="48">H111</f>
        <v>0</v>
      </c>
      <c r="I110" s="330">
        <f t="shared" si="48"/>
        <v>0</v>
      </c>
      <c r="J110" s="330">
        <f t="shared" si="48"/>
        <v>0</v>
      </c>
      <c r="K110" s="53">
        <f t="shared" si="48"/>
        <v>0</v>
      </c>
    </row>
    <row r="111" spans="1:11" ht="12.75">
      <c r="A111" s="331">
        <v>2</v>
      </c>
      <c r="B111" s="332">
        <v>2</v>
      </c>
      <c r="C111" s="332">
        <v>5</v>
      </c>
      <c r="D111" s="332">
        <v>4</v>
      </c>
      <c r="E111" s="332" t="s">
        <v>572</v>
      </c>
      <c r="F111" s="335" t="s">
        <v>649</v>
      </c>
      <c r="G111" s="334"/>
      <c r="H111" s="334"/>
      <c r="I111" s="334"/>
      <c r="J111" s="348">
        <f t="shared" si="47"/>
        <v>0</v>
      </c>
      <c r="K111" s="313">
        <f t="shared" si="25"/>
        <v>0</v>
      </c>
    </row>
    <row r="112" spans="1:11" ht="12.75">
      <c r="A112" s="327">
        <v>2</v>
      </c>
      <c r="B112" s="328">
        <v>2</v>
      </c>
      <c r="C112" s="328">
        <v>5</v>
      </c>
      <c r="D112" s="328">
        <v>8</v>
      </c>
      <c r="E112" s="328"/>
      <c r="F112" s="329" t="s">
        <v>650</v>
      </c>
      <c r="G112" s="330">
        <f>G113</f>
        <v>0</v>
      </c>
      <c r="H112" s="30">
        <f>H113</f>
        <v>0</v>
      </c>
      <c r="I112" s="30">
        <f>I113</f>
        <v>0</v>
      </c>
      <c r="J112" s="30">
        <f>J113</f>
        <v>0</v>
      </c>
      <c r="K112" s="313">
        <f t="shared" si="25"/>
        <v>0</v>
      </c>
    </row>
    <row r="113" spans="1:11" ht="12.75">
      <c r="A113" s="331">
        <v>2</v>
      </c>
      <c r="B113" s="332">
        <v>2</v>
      </c>
      <c r="C113" s="332">
        <v>5</v>
      </c>
      <c r="D113" s="332">
        <v>8</v>
      </c>
      <c r="E113" s="332" t="s">
        <v>572</v>
      </c>
      <c r="F113" s="335" t="s">
        <v>650</v>
      </c>
      <c r="G113" s="334"/>
      <c r="H113" s="27"/>
      <c r="I113" s="27"/>
      <c r="J113" s="311">
        <f>SUBTOTAL(9,G113:I113)</f>
        <v>0</v>
      </c>
      <c r="K113" s="313">
        <f t="shared" si="25"/>
        <v>0</v>
      </c>
    </row>
    <row r="114" spans="1:11" ht="12.75">
      <c r="A114" s="327">
        <v>2</v>
      </c>
      <c r="B114" s="328">
        <v>2</v>
      </c>
      <c r="C114" s="328">
        <v>5</v>
      </c>
      <c r="D114" s="328">
        <v>9</v>
      </c>
      <c r="E114" s="328"/>
      <c r="F114" s="329" t="s">
        <v>816</v>
      </c>
      <c r="G114" s="342">
        <f>+G115</f>
        <v>0</v>
      </c>
      <c r="H114" s="342">
        <f t="shared" ref="H114:K114" si="49">+H115</f>
        <v>0</v>
      </c>
      <c r="I114" s="342">
        <f t="shared" si="49"/>
        <v>0</v>
      </c>
      <c r="J114" s="342">
        <f t="shared" si="49"/>
        <v>0</v>
      </c>
      <c r="K114" s="53">
        <f t="shared" si="49"/>
        <v>0</v>
      </c>
    </row>
    <row r="115" spans="1:11" ht="12.75">
      <c r="A115" s="331">
        <v>2</v>
      </c>
      <c r="B115" s="332">
        <v>2</v>
      </c>
      <c r="C115" s="332">
        <v>5</v>
      </c>
      <c r="D115" s="332">
        <v>9</v>
      </c>
      <c r="E115" s="332" t="s">
        <v>572</v>
      </c>
      <c r="F115" s="335" t="s">
        <v>652</v>
      </c>
      <c r="G115" s="334"/>
      <c r="H115" s="27"/>
      <c r="I115" s="27"/>
      <c r="J115" s="311">
        <f>SUBTOTAL(9,G115:I115)</f>
        <v>0</v>
      </c>
      <c r="K115" s="313">
        <f t="shared" si="25"/>
        <v>0</v>
      </c>
    </row>
    <row r="116" spans="1:11" ht="12.75">
      <c r="A116" s="323">
        <v>2</v>
      </c>
      <c r="B116" s="324">
        <v>2</v>
      </c>
      <c r="C116" s="324">
        <v>6</v>
      </c>
      <c r="D116" s="324"/>
      <c r="E116" s="324"/>
      <c r="F116" s="325" t="s">
        <v>653</v>
      </c>
      <c r="G116" s="326">
        <f>+G117+G119+G121+G123</f>
        <v>0</v>
      </c>
      <c r="H116" s="32">
        <f>+H117+H119+H121+H123</f>
        <v>0</v>
      </c>
      <c r="I116" s="32">
        <f>+I117+I119+I121+I123</f>
        <v>0</v>
      </c>
      <c r="J116" s="32">
        <f>+J117+J119+J121+J123</f>
        <v>0</v>
      </c>
      <c r="K116" s="32">
        <f>+K117+K119+K121+K123</f>
        <v>0</v>
      </c>
    </row>
    <row r="117" spans="1:11" ht="12.75">
      <c r="A117" s="327">
        <v>2</v>
      </c>
      <c r="B117" s="328">
        <v>2</v>
      </c>
      <c r="C117" s="328">
        <v>6</v>
      </c>
      <c r="D117" s="328">
        <v>1</v>
      </c>
      <c r="E117" s="328"/>
      <c r="F117" s="340" t="s">
        <v>654</v>
      </c>
      <c r="G117" s="330">
        <f>G118</f>
        <v>0</v>
      </c>
      <c r="H117" s="330">
        <f t="shared" ref="H117:K117" si="50">H118</f>
        <v>0</v>
      </c>
      <c r="I117" s="330">
        <f t="shared" si="50"/>
        <v>0</v>
      </c>
      <c r="J117" s="330">
        <f t="shared" si="50"/>
        <v>0</v>
      </c>
      <c r="K117" s="53">
        <f t="shared" si="50"/>
        <v>0</v>
      </c>
    </row>
    <row r="118" spans="1:11" ht="12.75">
      <c r="A118" s="331">
        <v>2</v>
      </c>
      <c r="B118" s="332">
        <v>2</v>
      </c>
      <c r="C118" s="332">
        <v>6</v>
      </c>
      <c r="D118" s="332">
        <v>1</v>
      </c>
      <c r="E118" s="332" t="s">
        <v>572</v>
      </c>
      <c r="F118" s="335" t="s">
        <v>654</v>
      </c>
      <c r="G118" s="334"/>
      <c r="H118" s="27"/>
      <c r="I118" s="27"/>
      <c r="J118" s="311">
        <f>SUBTOTAL(9,G118:I118)</f>
        <v>0</v>
      </c>
      <c r="K118" s="313">
        <f t="shared" si="25"/>
        <v>0</v>
      </c>
    </row>
    <row r="119" spans="1:11" ht="12.75">
      <c r="A119" s="327">
        <v>2</v>
      </c>
      <c r="B119" s="328">
        <v>2</v>
      </c>
      <c r="C119" s="328">
        <v>6</v>
      </c>
      <c r="D119" s="328">
        <v>2</v>
      </c>
      <c r="E119" s="328"/>
      <c r="F119" s="340" t="s">
        <v>655</v>
      </c>
      <c r="G119" s="330">
        <f>G120</f>
        <v>0</v>
      </c>
      <c r="H119" s="330">
        <f t="shared" ref="H119:K119" si="51">H120</f>
        <v>0</v>
      </c>
      <c r="I119" s="330">
        <f t="shared" si="51"/>
        <v>0</v>
      </c>
      <c r="J119" s="330">
        <f t="shared" si="51"/>
        <v>0</v>
      </c>
      <c r="K119" s="53">
        <f t="shared" si="51"/>
        <v>0</v>
      </c>
    </row>
    <row r="120" spans="1:11" ht="12.75">
      <c r="A120" s="331">
        <v>2</v>
      </c>
      <c r="B120" s="332">
        <v>2</v>
      </c>
      <c r="C120" s="332">
        <v>6</v>
      </c>
      <c r="D120" s="332">
        <v>2</v>
      </c>
      <c r="E120" s="332" t="s">
        <v>572</v>
      </c>
      <c r="F120" s="335" t="s">
        <v>655</v>
      </c>
      <c r="G120" s="334"/>
      <c r="H120" s="27"/>
      <c r="I120" s="27"/>
      <c r="J120" s="311">
        <f>SUBTOTAL(9,G120:I120)</f>
        <v>0</v>
      </c>
      <c r="K120" s="313">
        <f t="shared" si="25"/>
        <v>0</v>
      </c>
    </row>
    <row r="121" spans="1:11" ht="12.75">
      <c r="A121" s="327">
        <v>2</v>
      </c>
      <c r="B121" s="328">
        <v>2</v>
      </c>
      <c r="C121" s="328">
        <v>6</v>
      </c>
      <c r="D121" s="328">
        <v>3</v>
      </c>
      <c r="E121" s="328"/>
      <c r="F121" s="340" t="s">
        <v>656</v>
      </c>
      <c r="G121" s="330">
        <f>G122</f>
        <v>0</v>
      </c>
      <c r="H121" s="330">
        <f t="shared" ref="H121:K121" si="52">H122</f>
        <v>0</v>
      </c>
      <c r="I121" s="330">
        <f t="shared" si="52"/>
        <v>0</v>
      </c>
      <c r="J121" s="330">
        <f t="shared" si="52"/>
        <v>0</v>
      </c>
      <c r="K121" s="53">
        <f t="shared" si="52"/>
        <v>0</v>
      </c>
    </row>
    <row r="122" spans="1:11" ht="12.75">
      <c r="A122" s="331">
        <v>2</v>
      </c>
      <c r="B122" s="332">
        <v>2</v>
      </c>
      <c r="C122" s="332">
        <v>6</v>
      </c>
      <c r="D122" s="332">
        <v>3</v>
      </c>
      <c r="E122" s="332" t="s">
        <v>572</v>
      </c>
      <c r="F122" s="335" t="s">
        <v>656</v>
      </c>
      <c r="G122" s="334"/>
      <c r="H122" s="27"/>
      <c r="I122" s="27"/>
      <c r="J122" s="311">
        <f>SUBTOTAL(9,G122:I122)</f>
        <v>0</v>
      </c>
      <c r="K122" s="313">
        <f t="shared" si="25"/>
        <v>0</v>
      </c>
    </row>
    <row r="123" spans="1:11" ht="12.75">
      <c r="A123" s="327">
        <v>2</v>
      </c>
      <c r="B123" s="328">
        <v>2</v>
      </c>
      <c r="C123" s="328">
        <v>6</v>
      </c>
      <c r="D123" s="328">
        <v>9</v>
      </c>
      <c r="E123" s="328"/>
      <c r="F123" s="329" t="s">
        <v>657</v>
      </c>
      <c r="G123" s="342">
        <f>+G124</f>
        <v>0</v>
      </c>
      <c r="H123" s="342">
        <f t="shared" ref="H123:K123" si="53">+H124</f>
        <v>0</v>
      </c>
      <c r="I123" s="342">
        <f t="shared" si="53"/>
        <v>0</v>
      </c>
      <c r="J123" s="342">
        <f t="shared" si="53"/>
        <v>0</v>
      </c>
      <c r="K123" s="53">
        <f t="shared" si="53"/>
        <v>0</v>
      </c>
    </row>
    <row r="124" spans="1:11" ht="12.75">
      <c r="A124" s="331">
        <v>2</v>
      </c>
      <c r="B124" s="332">
        <v>2</v>
      </c>
      <c r="C124" s="332">
        <v>6</v>
      </c>
      <c r="D124" s="332">
        <v>9</v>
      </c>
      <c r="E124" s="332" t="s">
        <v>572</v>
      </c>
      <c r="F124" s="335" t="s">
        <v>657</v>
      </c>
      <c r="G124" s="334"/>
      <c r="H124" s="27"/>
      <c r="I124" s="27"/>
      <c r="J124" s="311">
        <f>SUBTOTAL(9,G124:I124)</f>
        <v>0</v>
      </c>
      <c r="K124" s="313">
        <f t="shared" si="25"/>
        <v>0</v>
      </c>
    </row>
    <row r="125" spans="1:11" ht="12.75">
      <c r="A125" s="323">
        <v>2</v>
      </c>
      <c r="B125" s="324">
        <v>2</v>
      </c>
      <c r="C125" s="324">
        <v>7</v>
      </c>
      <c r="D125" s="324"/>
      <c r="E125" s="324"/>
      <c r="F125" s="325" t="s">
        <v>658</v>
      </c>
      <c r="G125" s="326">
        <f>+G126+G131+G141</f>
        <v>0</v>
      </c>
      <c r="H125" s="326">
        <f t="shared" ref="H125:K125" si="54">+H126+H131+H141</f>
        <v>1109350.08</v>
      </c>
      <c r="I125" s="326">
        <f t="shared" si="54"/>
        <v>0</v>
      </c>
      <c r="J125" s="326">
        <f t="shared" si="54"/>
        <v>1109350.08</v>
      </c>
      <c r="K125" s="326">
        <f t="shared" si="54"/>
        <v>0.49347121616470746</v>
      </c>
    </row>
    <row r="126" spans="1:11" ht="12.75">
      <c r="A126" s="327">
        <v>2</v>
      </c>
      <c r="B126" s="328">
        <v>2</v>
      </c>
      <c r="C126" s="328">
        <v>7</v>
      </c>
      <c r="D126" s="328">
        <v>1</v>
      </c>
      <c r="E126" s="328"/>
      <c r="F126" s="329" t="s">
        <v>659</v>
      </c>
      <c r="G126" s="330">
        <f>SUM(G127:G130)</f>
        <v>0</v>
      </c>
      <c r="H126" s="330">
        <f t="shared" ref="H126:K126" si="55">SUM(H127:H130)</f>
        <v>175370.6</v>
      </c>
      <c r="I126" s="330">
        <f t="shared" si="55"/>
        <v>0</v>
      </c>
      <c r="J126" s="330">
        <f t="shared" si="55"/>
        <v>175370.6</v>
      </c>
      <c r="K126" s="53">
        <f t="shared" si="55"/>
        <v>7.8009949087969113E-2</v>
      </c>
    </row>
    <row r="127" spans="1:11" ht="12.75">
      <c r="A127" s="331">
        <v>2</v>
      </c>
      <c r="B127" s="332">
        <v>2</v>
      </c>
      <c r="C127" s="332">
        <v>7</v>
      </c>
      <c r="D127" s="332">
        <v>1</v>
      </c>
      <c r="E127" s="332" t="s">
        <v>572</v>
      </c>
      <c r="F127" s="335" t="s">
        <v>660</v>
      </c>
      <c r="G127" s="334"/>
      <c r="H127" s="334"/>
      <c r="I127" s="334"/>
      <c r="J127" s="311">
        <f>SUBTOTAL(9,G127:I127)</f>
        <v>0</v>
      </c>
      <c r="K127" s="313">
        <f t="shared" si="25"/>
        <v>0</v>
      </c>
    </row>
    <row r="128" spans="1:11" ht="12.75">
      <c r="A128" s="331">
        <v>2</v>
      </c>
      <c r="B128" s="332">
        <v>2</v>
      </c>
      <c r="C128" s="332">
        <v>7</v>
      </c>
      <c r="D128" s="332">
        <v>1</v>
      </c>
      <c r="E128" s="332" t="s">
        <v>578</v>
      </c>
      <c r="F128" s="335" t="s">
        <v>661</v>
      </c>
      <c r="G128" s="334"/>
      <c r="H128" s="334"/>
      <c r="I128" s="334"/>
      <c r="J128" s="311">
        <f t="shared" ref="J128:J130" si="56">SUBTOTAL(9,G128:I128)</f>
        <v>0</v>
      </c>
      <c r="K128" s="313">
        <f t="shared" si="25"/>
        <v>0</v>
      </c>
    </row>
    <row r="129" spans="1:11" ht="12.75">
      <c r="A129" s="331">
        <v>2</v>
      </c>
      <c r="B129" s="332">
        <v>2</v>
      </c>
      <c r="C129" s="332">
        <v>7</v>
      </c>
      <c r="D129" s="332">
        <v>1</v>
      </c>
      <c r="E129" s="332" t="s">
        <v>605</v>
      </c>
      <c r="F129" s="335" t="s">
        <v>662</v>
      </c>
      <c r="G129" s="334"/>
      <c r="H129" s="334">
        <v>107615</v>
      </c>
      <c r="I129" s="334"/>
      <c r="J129" s="311">
        <f t="shared" si="56"/>
        <v>107615</v>
      </c>
      <c r="K129" s="313">
        <f t="shared" ref="K129:K192" si="57">IFERROR(J129/$J$18*100,"0.00")</f>
        <v>4.787028539049188E-2</v>
      </c>
    </row>
    <row r="130" spans="1:11" ht="22.5">
      <c r="A130" s="331">
        <v>2</v>
      </c>
      <c r="B130" s="332">
        <v>2</v>
      </c>
      <c r="C130" s="332">
        <v>7</v>
      </c>
      <c r="D130" s="332">
        <v>1</v>
      </c>
      <c r="E130" s="332" t="s">
        <v>663</v>
      </c>
      <c r="F130" s="335" t="s">
        <v>664</v>
      </c>
      <c r="G130" s="334"/>
      <c r="H130" s="334">
        <v>67755.600000000006</v>
      </c>
      <c r="I130" s="334"/>
      <c r="J130" s="311">
        <f t="shared" si="56"/>
        <v>67755.600000000006</v>
      </c>
      <c r="K130" s="313">
        <f t="shared" si="57"/>
        <v>3.0139663697477229E-2</v>
      </c>
    </row>
    <row r="131" spans="1:11" ht="12.75">
      <c r="A131" s="327">
        <v>2</v>
      </c>
      <c r="B131" s="328">
        <v>2</v>
      </c>
      <c r="C131" s="328">
        <v>7</v>
      </c>
      <c r="D131" s="328">
        <v>2</v>
      </c>
      <c r="E131" s="328"/>
      <c r="F131" s="340" t="s">
        <v>665</v>
      </c>
      <c r="G131" s="330">
        <f>SUM(G132:G140)</f>
        <v>0</v>
      </c>
      <c r="H131" s="330">
        <f t="shared" ref="H131:K131" si="58">SUM(H132:H140)</f>
        <v>933979.48</v>
      </c>
      <c r="I131" s="330">
        <f t="shared" si="58"/>
        <v>0</v>
      </c>
      <c r="J131" s="330">
        <f t="shared" si="58"/>
        <v>933979.48</v>
      </c>
      <c r="K131" s="53">
        <f t="shared" si="58"/>
        <v>0.41546126707673836</v>
      </c>
    </row>
    <row r="132" spans="1:11" ht="12.75">
      <c r="A132" s="331">
        <v>2</v>
      </c>
      <c r="B132" s="332">
        <v>2</v>
      </c>
      <c r="C132" s="332">
        <v>7</v>
      </c>
      <c r="D132" s="332">
        <v>2</v>
      </c>
      <c r="E132" s="332" t="s">
        <v>572</v>
      </c>
      <c r="F132" s="335" t="s">
        <v>666</v>
      </c>
      <c r="G132" s="334"/>
      <c r="H132" s="334"/>
      <c r="I132" s="334"/>
      <c r="J132" s="311">
        <f>SUBTOTAL(9,G132:I132)</f>
        <v>0</v>
      </c>
      <c r="K132" s="313">
        <f t="shared" si="57"/>
        <v>0</v>
      </c>
    </row>
    <row r="133" spans="1:11" ht="12.75">
      <c r="A133" s="331">
        <v>2</v>
      </c>
      <c r="B133" s="332">
        <v>2</v>
      </c>
      <c r="C133" s="332">
        <v>7</v>
      </c>
      <c r="D133" s="332">
        <v>2</v>
      </c>
      <c r="E133" s="332" t="s">
        <v>574</v>
      </c>
      <c r="F133" s="335" t="s">
        <v>667</v>
      </c>
      <c r="G133" s="334"/>
      <c r="H133" s="334">
        <v>94662</v>
      </c>
      <c r="I133" s="334"/>
      <c r="J133" s="311">
        <f t="shared" ref="J133:J142" si="59">SUBTOTAL(9,G133:I133)</f>
        <v>94662</v>
      </c>
      <c r="K133" s="313">
        <f t="shared" si="57"/>
        <v>4.2108413842259371E-2</v>
      </c>
    </row>
    <row r="134" spans="1:11" ht="22.5">
      <c r="A134" s="331">
        <v>2</v>
      </c>
      <c r="B134" s="332">
        <v>2</v>
      </c>
      <c r="C134" s="332">
        <v>7</v>
      </c>
      <c r="D134" s="332">
        <v>2</v>
      </c>
      <c r="E134" s="332" t="s">
        <v>581</v>
      </c>
      <c r="F134" s="335" t="s">
        <v>668</v>
      </c>
      <c r="G134" s="334"/>
      <c r="H134" s="334"/>
      <c r="I134" s="334"/>
      <c r="J134" s="311">
        <f t="shared" si="59"/>
        <v>0</v>
      </c>
      <c r="K134" s="313">
        <f t="shared" si="57"/>
        <v>0</v>
      </c>
    </row>
    <row r="135" spans="1:11" ht="12.75">
      <c r="A135" s="331">
        <v>2</v>
      </c>
      <c r="B135" s="332">
        <v>2</v>
      </c>
      <c r="C135" s="332">
        <v>7</v>
      </c>
      <c r="D135" s="332">
        <v>2</v>
      </c>
      <c r="E135" s="332" t="s">
        <v>596</v>
      </c>
      <c r="F135" s="335" t="s">
        <v>669</v>
      </c>
      <c r="G135" s="334"/>
      <c r="H135" s="334"/>
      <c r="I135" s="334"/>
      <c r="J135" s="311">
        <f t="shared" si="59"/>
        <v>0</v>
      </c>
      <c r="K135" s="313">
        <f t="shared" si="57"/>
        <v>0</v>
      </c>
    </row>
    <row r="136" spans="1:11" ht="12.75">
      <c r="A136" s="331">
        <v>2</v>
      </c>
      <c r="B136" s="332">
        <v>2</v>
      </c>
      <c r="C136" s="332">
        <v>7</v>
      </c>
      <c r="D136" s="332">
        <v>2</v>
      </c>
      <c r="E136" s="332" t="s">
        <v>576</v>
      </c>
      <c r="F136" s="335" t="s">
        <v>670</v>
      </c>
      <c r="G136" s="334"/>
      <c r="H136" s="334"/>
      <c r="I136" s="334"/>
      <c r="J136" s="311">
        <f t="shared" si="59"/>
        <v>0</v>
      </c>
      <c r="K136" s="313">
        <f t="shared" si="57"/>
        <v>0</v>
      </c>
    </row>
    <row r="137" spans="1:11" ht="12.75">
      <c r="A137" s="331">
        <v>2</v>
      </c>
      <c r="B137" s="332">
        <v>2</v>
      </c>
      <c r="C137" s="332">
        <v>7</v>
      </c>
      <c r="D137" s="332">
        <v>2</v>
      </c>
      <c r="E137" s="332" t="s">
        <v>578</v>
      </c>
      <c r="F137" s="333" t="s">
        <v>671</v>
      </c>
      <c r="G137" s="334"/>
      <c r="H137" s="334"/>
      <c r="I137" s="334"/>
      <c r="J137" s="311">
        <f t="shared" si="59"/>
        <v>0</v>
      </c>
      <c r="K137" s="313">
        <f t="shared" si="57"/>
        <v>0</v>
      </c>
    </row>
    <row r="138" spans="1:11" ht="12.75">
      <c r="A138" s="331">
        <v>2</v>
      </c>
      <c r="B138" s="332">
        <v>2</v>
      </c>
      <c r="C138" s="332">
        <v>7</v>
      </c>
      <c r="D138" s="332">
        <v>2</v>
      </c>
      <c r="E138" s="332" t="s">
        <v>605</v>
      </c>
      <c r="F138" s="333" t="s">
        <v>672</v>
      </c>
      <c r="G138" s="334"/>
      <c r="H138" s="334"/>
      <c r="I138" s="334"/>
      <c r="J138" s="311">
        <f t="shared" si="59"/>
        <v>0</v>
      </c>
      <c r="K138" s="313">
        <f t="shared" si="57"/>
        <v>0</v>
      </c>
    </row>
    <row r="139" spans="1:11" ht="12.75">
      <c r="A139" s="331">
        <v>2</v>
      </c>
      <c r="B139" s="332">
        <v>2</v>
      </c>
      <c r="C139" s="332">
        <v>7</v>
      </c>
      <c r="D139" s="332">
        <v>2</v>
      </c>
      <c r="E139" s="332" t="s">
        <v>585</v>
      </c>
      <c r="F139" s="333" t="s">
        <v>817</v>
      </c>
      <c r="G139" s="334"/>
      <c r="H139" s="334">
        <v>141200</v>
      </c>
      <c r="I139" s="334"/>
      <c r="J139" s="311">
        <f t="shared" si="59"/>
        <v>141200</v>
      </c>
      <c r="K139" s="313">
        <f t="shared" si="57"/>
        <v>6.2809871273869375E-2</v>
      </c>
    </row>
    <row r="140" spans="1:11" ht="22.5">
      <c r="A140" s="331">
        <v>2</v>
      </c>
      <c r="B140" s="332">
        <v>2</v>
      </c>
      <c r="C140" s="332">
        <v>7</v>
      </c>
      <c r="D140" s="332">
        <v>2</v>
      </c>
      <c r="E140" s="332" t="s">
        <v>663</v>
      </c>
      <c r="F140" s="333" t="s">
        <v>818</v>
      </c>
      <c r="G140" s="334"/>
      <c r="H140" s="334">
        <v>698117.48</v>
      </c>
      <c r="I140" s="334"/>
      <c r="J140" s="311">
        <f t="shared" si="59"/>
        <v>698117.48</v>
      </c>
      <c r="K140" s="313">
        <f t="shared" si="57"/>
        <v>0.31054298196060964</v>
      </c>
    </row>
    <row r="141" spans="1:11" ht="12.75">
      <c r="A141" s="327">
        <v>2</v>
      </c>
      <c r="B141" s="328">
        <v>2</v>
      </c>
      <c r="C141" s="328">
        <v>7</v>
      </c>
      <c r="D141" s="328">
        <v>3</v>
      </c>
      <c r="E141" s="328"/>
      <c r="F141" s="340" t="s">
        <v>675</v>
      </c>
      <c r="G141" s="330">
        <f>G142</f>
        <v>0</v>
      </c>
      <c r="H141" s="330">
        <f t="shared" ref="H141:K141" si="60">H142</f>
        <v>0</v>
      </c>
      <c r="I141" s="330">
        <f t="shared" si="60"/>
        <v>0</v>
      </c>
      <c r="J141" s="330">
        <f t="shared" si="60"/>
        <v>0</v>
      </c>
      <c r="K141" s="53">
        <f t="shared" si="60"/>
        <v>0</v>
      </c>
    </row>
    <row r="142" spans="1:11" ht="12.75">
      <c r="A142" s="331">
        <v>2</v>
      </c>
      <c r="B142" s="332">
        <v>2</v>
      </c>
      <c r="C142" s="332">
        <v>7</v>
      </c>
      <c r="D142" s="332">
        <v>3</v>
      </c>
      <c r="E142" s="332" t="s">
        <v>572</v>
      </c>
      <c r="F142" s="333" t="s">
        <v>675</v>
      </c>
      <c r="G142" s="334"/>
      <c r="H142" s="334"/>
      <c r="I142" s="334"/>
      <c r="J142" s="311">
        <f t="shared" si="59"/>
        <v>0</v>
      </c>
      <c r="K142" s="313">
        <f t="shared" si="57"/>
        <v>0</v>
      </c>
    </row>
    <row r="143" spans="1:11" ht="12.75">
      <c r="A143" s="323">
        <v>2</v>
      </c>
      <c r="B143" s="324">
        <v>2</v>
      </c>
      <c r="C143" s="324">
        <v>8</v>
      </c>
      <c r="D143" s="324"/>
      <c r="E143" s="324"/>
      <c r="F143" s="325" t="s">
        <v>676</v>
      </c>
      <c r="G143" s="326">
        <f>+G144+G146+G148+G150+G154+G157+G164</f>
        <v>15698.79</v>
      </c>
      <c r="H143" s="326">
        <f t="shared" ref="H143:K143" si="61">+H144+H146+H148+H150+H154+H157+H164</f>
        <v>16446.259999999998</v>
      </c>
      <c r="I143" s="326">
        <f t="shared" si="61"/>
        <v>0</v>
      </c>
      <c r="J143" s="326">
        <f t="shared" si="61"/>
        <v>32145.05</v>
      </c>
      <c r="K143" s="326">
        <f t="shared" si="61"/>
        <v>1.4299054196827867E-2</v>
      </c>
    </row>
    <row r="144" spans="1:11" ht="12.75">
      <c r="A144" s="327">
        <v>2</v>
      </c>
      <c r="B144" s="328">
        <v>2</v>
      </c>
      <c r="C144" s="328">
        <v>8</v>
      </c>
      <c r="D144" s="328">
        <v>1</v>
      </c>
      <c r="E144" s="328"/>
      <c r="F144" s="340" t="s">
        <v>677</v>
      </c>
      <c r="G144" s="330">
        <f>G145</f>
        <v>0</v>
      </c>
      <c r="H144" s="330">
        <f t="shared" ref="H144:K144" si="62">H145</f>
        <v>0</v>
      </c>
      <c r="I144" s="330">
        <f t="shared" si="62"/>
        <v>0</v>
      </c>
      <c r="J144" s="330">
        <f t="shared" si="62"/>
        <v>0</v>
      </c>
      <c r="K144" s="53">
        <f t="shared" si="62"/>
        <v>0</v>
      </c>
    </row>
    <row r="145" spans="1:11" ht="12.75">
      <c r="A145" s="331">
        <v>2</v>
      </c>
      <c r="B145" s="332">
        <v>2</v>
      </c>
      <c r="C145" s="332">
        <v>8</v>
      </c>
      <c r="D145" s="332">
        <v>1</v>
      </c>
      <c r="E145" s="332" t="s">
        <v>572</v>
      </c>
      <c r="F145" s="333" t="s">
        <v>677</v>
      </c>
      <c r="G145" s="334"/>
      <c r="H145" s="27"/>
      <c r="I145" s="27"/>
      <c r="J145" s="311">
        <f>SUBTOTAL(9,G145:I145)</f>
        <v>0</v>
      </c>
      <c r="K145" s="313">
        <f t="shared" si="57"/>
        <v>0</v>
      </c>
    </row>
    <row r="146" spans="1:11" ht="12.75">
      <c r="A146" s="327">
        <v>2</v>
      </c>
      <c r="B146" s="328">
        <v>2</v>
      </c>
      <c r="C146" s="328">
        <v>8</v>
      </c>
      <c r="D146" s="328">
        <v>2</v>
      </c>
      <c r="E146" s="328"/>
      <c r="F146" s="340" t="s">
        <v>678</v>
      </c>
      <c r="G146" s="330">
        <f>G147</f>
        <v>15698.79</v>
      </c>
      <c r="H146" s="330">
        <f t="shared" ref="H146:K146" si="63">H147</f>
        <v>16446.259999999998</v>
      </c>
      <c r="I146" s="330">
        <f t="shared" si="63"/>
        <v>0</v>
      </c>
      <c r="J146" s="330">
        <f t="shared" si="63"/>
        <v>32145.05</v>
      </c>
      <c r="K146" s="53">
        <f t="shared" si="63"/>
        <v>1.4299054196827867E-2</v>
      </c>
    </row>
    <row r="147" spans="1:11" ht="12.75">
      <c r="A147" s="331">
        <v>2</v>
      </c>
      <c r="B147" s="332">
        <v>2</v>
      </c>
      <c r="C147" s="332">
        <v>8</v>
      </c>
      <c r="D147" s="332">
        <v>2</v>
      </c>
      <c r="E147" s="332" t="s">
        <v>572</v>
      </c>
      <c r="F147" s="333" t="s">
        <v>679</v>
      </c>
      <c r="G147" s="334">
        <v>15698.79</v>
      </c>
      <c r="H147" s="334">
        <v>16446.259999999998</v>
      </c>
      <c r="I147" s="334"/>
      <c r="J147" s="348">
        <f>SUBTOTAL(9,G147:I147)</f>
        <v>32145.05</v>
      </c>
      <c r="K147" s="313">
        <f t="shared" si="57"/>
        <v>1.4299054196827867E-2</v>
      </c>
    </row>
    <row r="148" spans="1:11" ht="12.75">
      <c r="A148" s="327">
        <v>2</v>
      </c>
      <c r="B148" s="328">
        <v>2</v>
      </c>
      <c r="C148" s="328">
        <v>8</v>
      </c>
      <c r="D148" s="328">
        <v>4</v>
      </c>
      <c r="E148" s="328"/>
      <c r="F148" s="340" t="s">
        <v>680</v>
      </c>
      <c r="G148" s="330">
        <f>G149</f>
        <v>0</v>
      </c>
      <c r="H148" s="330">
        <f t="shared" ref="H148:K148" si="64">H149</f>
        <v>0</v>
      </c>
      <c r="I148" s="330">
        <f t="shared" si="64"/>
        <v>0</v>
      </c>
      <c r="J148" s="330">
        <f t="shared" si="64"/>
        <v>0</v>
      </c>
      <c r="K148" s="53">
        <f t="shared" si="64"/>
        <v>0</v>
      </c>
    </row>
    <row r="149" spans="1:11" ht="12.75">
      <c r="A149" s="331">
        <v>2</v>
      </c>
      <c r="B149" s="332">
        <v>2</v>
      </c>
      <c r="C149" s="332">
        <v>8</v>
      </c>
      <c r="D149" s="332">
        <v>4</v>
      </c>
      <c r="E149" s="332" t="s">
        <v>572</v>
      </c>
      <c r="F149" s="333" t="s">
        <v>680</v>
      </c>
      <c r="G149" s="334"/>
      <c r="H149" s="334"/>
      <c r="I149" s="334"/>
      <c r="J149" s="348">
        <f>SUBTOTAL(9,G149:I149)</f>
        <v>0</v>
      </c>
      <c r="K149" s="313">
        <f t="shared" si="57"/>
        <v>0</v>
      </c>
    </row>
    <row r="150" spans="1:11" ht="12.75">
      <c r="A150" s="327">
        <v>2</v>
      </c>
      <c r="B150" s="328">
        <v>2</v>
      </c>
      <c r="C150" s="328">
        <v>8</v>
      </c>
      <c r="D150" s="328">
        <v>5</v>
      </c>
      <c r="E150" s="328"/>
      <c r="F150" s="340" t="s">
        <v>681</v>
      </c>
      <c r="G150" s="330">
        <f>SUM(G151:G153)</f>
        <v>0</v>
      </c>
      <c r="H150" s="330">
        <f t="shared" ref="H150:K150" si="65">SUM(H151:H153)</f>
        <v>0</v>
      </c>
      <c r="I150" s="330">
        <f t="shared" si="65"/>
        <v>0</v>
      </c>
      <c r="J150" s="330">
        <f t="shared" si="65"/>
        <v>0</v>
      </c>
      <c r="K150" s="53">
        <f t="shared" si="65"/>
        <v>0</v>
      </c>
    </row>
    <row r="151" spans="1:11" ht="12.75">
      <c r="A151" s="331">
        <v>2</v>
      </c>
      <c r="B151" s="332">
        <v>2</v>
      </c>
      <c r="C151" s="332">
        <v>8</v>
      </c>
      <c r="D151" s="332">
        <v>5</v>
      </c>
      <c r="E151" s="332" t="s">
        <v>572</v>
      </c>
      <c r="F151" s="333" t="s">
        <v>682</v>
      </c>
      <c r="G151" s="334"/>
      <c r="H151" s="334"/>
      <c r="I151" s="334"/>
      <c r="J151" s="348">
        <f>SUBTOTAL(9,G151:I151)</f>
        <v>0</v>
      </c>
      <c r="K151" s="313">
        <f t="shared" si="57"/>
        <v>0</v>
      </c>
    </row>
    <row r="152" spans="1:11" ht="12.75">
      <c r="A152" s="331">
        <v>2</v>
      </c>
      <c r="B152" s="332">
        <v>2</v>
      </c>
      <c r="C152" s="332">
        <v>8</v>
      </c>
      <c r="D152" s="332">
        <v>5</v>
      </c>
      <c r="E152" s="332" t="s">
        <v>574</v>
      </c>
      <c r="F152" s="333" t="s">
        <v>683</v>
      </c>
      <c r="G152" s="334"/>
      <c r="H152" s="27"/>
      <c r="I152" s="27"/>
      <c r="J152" s="348">
        <f t="shared" ref="J152:J165" si="66">SUBTOTAL(9,G152:I152)</f>
        <v>0</v>
      </c>
      <c r="K152" s="313">
        <f t="shared" si="57"/>
        <v>0</v>
      </c>
    </row>
    <row r="153" spans="1:11" ht="12.75">
      <c r="A153" s="331">
        <v>2</v>
      </c>
      <c r="B153" s="332">
        <v>2</v>
      </c>
      <c r="C153" s="332">
        <v>8</v>
      </c>
      <c r="D153" s="332">
        <v>5</v>
      </c>
      <c r="E153" s="332" t="s">
        <v>581</v>
      </c>
      <c r="F153" s="333" t="s">
        <v>684</v>
      </c>
      <c r="G153" s="334"/>
      <c r="H153" s="334"/>
      <c r="I153" s="334"/>
      <c r="J153" s="348">
        <f>SUBTOTAL(9,G153:I153)</f>
        <v>0</v>
      </c>
      <c r="K153" s="313">
        <f>IFERROR(J153/$J$18*100,"0.00")</f>
        <v>0</v>
      </c>
    </row>
    <row r="154" spans="1:11" ht="12.75">
      <c r="A154" s="327">
        <v>2</v>
      </c>
      <c r="B154" s="328">
        <v>2</v>
      </c>
      <c r="C154" s="328">
        <v>8</v>
      </c>
      <c r="D154" s="328">
        <v>6</v>
      </c>
      <c r="E154" s="328"/>
      <c r="F154" s="340" t="s">
        <v>685</v>
      </c>
      <c r="G154" s="330">
        <f>SUM(G155:G156)</f>
        <v>0</v>
      </c>
      <c r="H154" s="330">
        <f t="shared" ref="H154:I154" si="67">SUM(H155:H156)</f>
        <v>0</v>
      </c>
      <c r="I154" s="330">
        <f t="shared" si="67"/>
        <v>0</v>
      </c>
      <c r="J154" s="342">
        <f t="shared" si="66"/>
        <v>0</v>
      </c>
      <c r="K154" s="53">
        <f t="shared" si="57"/>
        <v>0</v>
      </c>
    </row>
    <row r="155" spans="1:11" ht="12.75">
      <c r="A155" s="331">
        <v>2</v>
      </c>
      <c r="B155" s="332">
        <v>2</v>
      </c>
      <c r="C155" s="332">
        <v>8</v>
      </c>
      <c r="D155" s="332">
        <v>6</v>
      </c>
      <c r="E155" s="332" t="s">
        <v>572</v>
      </c>
      <c r="F155" s="333" t="s">
        <v>819</v>
      </c>
      <c r="G155" s="334"/>
      <c r="H155" s="334"/>
      <c r="I155" s="334"/>
      <c r="J155" s="348">
        <f t="shared" si="66"/>
        <v>0</v>
      </c>
      <c r="K155" s="313">
        <f t="shared" si="57"/>
        <v>0</v>
      </c>
    </row>
    <row r="156" spans="1:11" ht="12.75">
      <c r="A156" s="331">
        <v>2</v>
      </c>
      <c r="B156" s="332">
        <v>2</v>
      </c>
      <c r="C156" s="332">
        <v>8</v>
      </c>
      <c r="D156" s="332">
        <v>6</v>
      </c>
      <c r="E156" s="332" t="s">
        <v>574</v>
      </c>
      <c r="F156" s="333" t="s">
        <v>687</v>
      </c>
      <c r="G156" s="334"/>
      <c r="H156" s="27"/>
      <c r="I156" s="27"/>
      <c r="J156" s="348">
        <f t="shared" si="66"/>
        <v>0</v>
      </c>
      <c r="K156" s="313">
        <f t="shared" si="57"/>
        <v>0</v>
      </c>
    </row>
    <row r="157" spans="1:11" ht="12.75">
      <c r="A157" s="327">
        <v>2</v>
      </c>
      <c r="B157" s="328">
        <v>2</v>
      </c>
      <c r="C157" s="328">
        <v>8</v>
      </c>
      <c r="D157" s="328">
        <v>7</v>
      </c>
      <c r="E157" s="328"/>
      <c r="F157" s="340" t="s">
        <v>688</v>
      </c>
      <c r="G157" s="330">
        <f>SUM(G158:G163)</f>
        <v>0</v>
      </c>
      <c r="H157" s="29">
        <f>+H158</f>
        <v>0</v>
      </c>
      <c r="I157" s="29">
        <f>+I158</f>
        <v>0</v>
      </c>
      <c r="J157" s="342">
        <f t="shared" si="66"/>
        <v>0</v>
      </c>
      <c r="K157" s="53">
        <f t="shared" si="57"/>
        <v>0</v>
      </c>
    </row>
    <row r="158" spans="1:11" ht="12.75">
      <c r="A158" s="331">
        <v>2</v>
      </c>
      <c r="B158" s="332">
        <v>2</v>
      </c>
      <c r="C158" s="332">
        <v>8</v>
      </c>
      <c r="D158" s="332">
        <v>7</v>
      </c>
      <c r="E158" s="332" t="s">
        <v>572</v>
      </c>
      <c r="F158" s="333" t="s">
        <v>688</v>
      </c>
      <c r="G158" s="334"/>
      <c r="H158" s="334"/>
      <c r="I158" s="334"/>
      <c r="J158" s="348">
        <f>SUBTOTAL(9,G158:I158)</f>
        <v>0</v>
      </c>
      <c r="K158" s="313">
        <f t="shared" si="57"/>
        <v>0</v>
      </c>
    </row>
    <row r="159" spans="1:11" ht="12.75">
      <c r="A159" s="331">
        <v>2</v>
      </c>
      <c r="B159" s="332">
        <v>2</v>
      </c>
      <c r="C159" s="332">
        <v>8</v>
      </c>
      <c r="D159" s="332">
        <v>7</v>
      </c>
      <c r="E159" s="332" t="s">
        <v>574</v>
      </c>
      <c r="F159" s="333" t="s">
        <v>690</v>
      </c>
      <c r="G159" s="334"/>
      <c r="H159" s="334"/>
      <c r="I159" s="334"/>
      <c r="J159" s="348">
        <f t="shared" si="66"/>
        <v>0</v>
      </c>
      <c r="K159" s="313">
        <f t="shared" si="57"/>
        <v>0</v>
      </c>
    </row>
    <row r="160" spans="1:11" ht="12.75">
      <c r="A160" s="331">
        <v>2</v>
      </c>
      <c r="B160" s="332">
        <v>2</v>
      </c>
      <c r="C160" s="332">
        <v>8</v>
      </c>
      <c r="D160" s="332">
        <v>7</v>
      </c>
      <c r="E160" s="332" t="s">
        <v>581</v>
      </c>
      <c r="F160" s="333" t="s">
        <v>691</v>
      </c>
      <c r="G160" s="334"/>
      <c r="H160" s="334"/>
      <c r="I160" s="334"/>
      <c r="J160" s="348">
        <f t="shared" si="66"/>
        <v>0</v>
      </c>
      <c r="K160" s="313">
        <f t="shared" si="57"/>
        <v>0</v>
      </c>
    </row>
    <row r="161" spans="1:11" ht="12.75">
      <c r="A161" s="331">
        <v>2</v>
      </c>
      <c r="B161" s="332">
        <v>2</v>
      </c>
      <c r="C161" s="332">
        <v>8</v>
      </c>
      <c r="D161" s="332">
        <v>7</v>
      </c>
      <c r="E161" s="332" t="s">
        <v>596</v>
      </c>
      <c r="F161" s="333" t="s">
        <v>692</v>
      </c>
      <c r="G161" s="334"/>
      <c r="H161" s="334"/>
      <c r="I161" s="334"/>
      <c r="J161" s="348">
        <f t="shared" si="66"/>
        <v>0</v>
      </c>
      <c r="K161" s="313">
        <f t="shared" si="57"/>
        <v>0</v>
      </c>
    </row>
    <row r="162" spans="1:11" ht="12.75">
      <c r="A162" s="331">
        <v>2</v>
      </c>
      <c r="B162" s="332">
        <v>2</v>
      </c>
      <c r="C162" s="332">
        <v>8</v>
      </c>
      <c r="D162" s="332">
        <v>7</v>
      </c>
      <c r="E162" s="332" t="s">
        <v>576</v>
      </c>
      <c r="F162" s="333" t="s">
        <v>693</v>
      </c>
      <c r="G162" s="334"/>
      <c r="H162" s="334"/>
      <c r="I162" s="334"/>
      <c r="J162" s="348">
        <f t="shared" si="66"/>
        <v>0</v>
      </c>
      <c r="K162" s="313">
        <f t="shared" si="57"/>
        <v>0</v>
      </c>
    </row>
    <row r="163" spans="1:11" ht="12.75">
      <c r="A163" s="331">
        <v>2</v>
      </c>
      <c r="B163" s="332">
        <v>2</v>
      </c>
      <c r="C163" s="332">
        <v>8</v>
      </c>
      <c r="D163" s="332">
        <v>7</v>
      </c>
      <c r="E163" s="332" t="s">
        <v>578</v>
      </c>
      <c r="F163" s="333" t="s">
        <v>694</v>
      </c>
      <c r="G163" s="334"/>
      <c r="H163" s="334"/>
      <c r="I163" s="334"/>
      <c r="J163" s="348">
        <f t="shared" si="66"/>
        <v>0</v>
      </c>
      <c r="K163" s="313">
        <f t="shared" si="57"/>
        <v>0</v>
      </c>
    </row>
    <row r="164" spans="1:11" ht="12.75">
      <c r="A164" s="327">
        <v>2</v>
      </c>
      <c r="B164" s="328">
        <v>2</v>
      </c>
      <c r="C164" s="328">
        <v>8</v>
      </c>
      <c r="D164" s="328">
        <v>8</v>
      </c>
      <c r="E164" s="328"/>
      <c r="F164" s="340" t="s">
        <v>695</v>
      </c>
      <c r="G164" s="330">
        <f>SUM(G165:G166)</f>
        <v>0</v>
      </c>
      <c r="H164" s="330">
        <f t="shared" ref="H164:K164" si="68">SUM(H165:H166)</f>
        <v>0</v>
      </c>
      <c r="I164" s="330">
        <f t="shared" si="68"/>
        <v>0</v>
      </c>
      <c r="J164" s="330">
        <f t="shared" si="68"/>
        <v>0</v>
      </c>
      <c r="K164" s="53">
        <f t="shared" si="68"/>
        <v>0</v>
      </c>
    </row>
    <row r="165" spans="1:11" ht="12.75">
      <c r="A165" s="331">
        <v>2</v>
      </c>
      <c r="B165" s="332">
        <v>2</v>
      </c>
      <c r="C165" s="332">
        <v>8</v>
      </c>
      <c r="D165" s="332">
        <v>8</v>
      </c>
      <c r="E165" s="332" t="s">
        <v>572</v>
      </c>
      <c r="F165" s="333" t="s">
        <v>696</v>
      </c>
      <c r="G165" s="334"/>
      <c r="H165" s="334"/>
      <c r="I165" s="334"/>
      <c r="J165" s="348">
        <f t="shared" si="66"/>
        <v>0</v>
      </c>
      <c r="K165" s="313">
        <f t="shared" si="57"/>
        <v>0</v>
      </c>
    </row>
    <row r="166" spans="1:11" ht="12.75">
      <c r="A166" s="331">
        <v>2</v>
      </c>
      <c r="B166" s="332">
        <v>2</v>
      </c>
      <c r="C166" s="332">
        <v>8</v>
      </c>
      <c r="D166" s="332">
        <v>8</v>
      </c>
      <c r="E166" s="332" t="s">
        <v>574</v>
      </c>
      <c r="F166" s="333" t="s">
        <v>697</v>
      </c>
      <c r="G166" s="334"/>
      <c r="H166" s="334"/>
      <c r="I166" s="334"/>
      <c r="J166" s="312">
        <f>SUM(G166:I166)</f>
        <v>0</v>
      </c>
      <c r="K166" s="313">
        <f t="shared" si="57"/>
        <v>0</v>
      </c>
    </row>
    <row r="167" spans="1:11" ht="12.75">
      <c r="A167" s="327">
        <v>2</v>
      </c>
      <c r="B167" s="328">
        <v>2</v>
      </c>
      <c r="C167" s="328">
        <v>9</v>
      </c>
      <c r="D167" s="328">
        <v>2</v>
      </c>
      <c r="E167" s="332"/>
      <c r="F167" s="340" t="s">
        <v>699</v>
      </c>
      <c r="G167" s="330">
        <f>+G168+G169</f>
        <v>0</v>
      </c>
      <c r="H167" s="330">
        <f t="shared" ref="H167:I167" si="69">+H168+H169</f>
        <v>0</v>
      </c>
      <c r="I167" s="330">
        <f t="shared" si="69"/>
        <v>0</v>
      </c>
      <c r="J167" s="29">
        <f>SUBTOTAL(9,G167:I167)</f>
        <v>0</v>
      </c>
      <c r="K167" s="53">
        <f t="shared" ref="J167:K173" si="70">SUBTOTAL(9,H167:J167)</f>
        <v>0</v>
      </c>
    </row>
    <row r="168" spans="1:11" ht="12.75">
      <c r="A168" s="331">
        <v>2</v>
      </c>
      <c r="B168" s="332">
        <v>2</v>
      </c>
      <c r="C168" s="332">
        <v>9</v>
      </c>
      <c r="D168" s="332">
        <v>2</v>
      </c>
      <c r="E168" s="332" t="s">
        <v>525</v>
      </c>
      <c r="F168" s="333" t="s">
        <v>699</v>
      </c>
      <c r="G168" s="343"/>
      <c r="H168" s="27"/>
      <c r="I168" s="27"/>
      <c r="J168" s="311">
        <f>SUBTOTAL(9,G168:I168)</f>
        <v>0</v>
      </c>
      <c r="K168" s="313">
        <f t="shared" si="57"/>
        <v>0</v>
      </c>
    </row>
    <row r="169" spans="1:11" ht="12.75">
      <c r="A169" s="331">
        <v>2</v>
      </c>
      <c r="B169" s="332">
        <v>2</v>
      </c>
      <c r="C169" s="332">
        <v>9</v>
      </c>
      <c r="D169" s="332">
        <v>2</v>
      </c>
      <c r="E169" s="332" t="s">
        <v>581</v>
      </c>
      <c r="F169" s="333" t="s">
        <v>701</v>
      </c>
      <c r="G169" s="334"/>
      <c r="H169" s="27"/>
      <c r="I169" s="27"/>
      <c r="J169" s="311">
        <f>SUBTOTAL(9,G169:I169)</f>
        <v>0</v>
      </c>
      <c r="K169" s="313">
        <f t="shared" si="57"/>
        <v>0</v>
      </c>
    </row>
    <row r="170" spans="1:11" ht="12.75">
      <c r="A170" s="319">
        <v>2</v>
      </c>
      <c r="B170" s="320">
        <v>3</v>
      </c>
      <c r="C170" s="320"/>
      <c r="D170" s="320"/>
      <c r="E170" s="320"/>
      <c r="F170" s="321" t="s">
        <v>702</v>
      </c>
      <c r="G170" s="322">
        <f>+G171+G179+G188+G197+G200+G209+G224+G237</f>
        <v>9964455.4400000013</v>
      </c>
      <c r="H170" s="322">
        <f t="shared" ref="H170:K170" si="71">+H171+H179+H188+H197+H200+H209+H224+H237</f>
        <v>5032154.84</v>
      </c>
      <c r="I170" s="322">
        <f t="shared" si="71"/>
        <v>0</v>
      </c>
      <c r="J170" s="322">
        <f t="shared" si="71"/>
        <v>14996610.279999997</v>
      </c>
      <c r="K170" s="322">
        <f t="shared" si="71"/>
        <v>6.6709289039035848</v>
      </c>
    </row>
    <row r="171" spans="1:11" ht="12.75">
      <c r="A171" s="323">
        <v>2</v>
      </c>
      <c r="B171" s="324">
        <v>3</v>
      </c>
      <c r="C171" s="324">
        <v>1</v>
      </c>
      <c r="D171" s="324"/>
      <c r="E171" s="324"/>
      <c r="F171" s="325" t="s">
        <v>703</v>
      </c>
      <c r="G171" s="326">
        <f>+G172+G174+G177</f>
        <v>877576</v>
      </c>
      <c r="H171" s="326">
        <f t="shared" ref="H171:K171" si="72">+H172+H174+H177</f>
        <v>1779924</v>
      </c>
      <c r="I171" s="326">
        <f t="shared" si="72"/>
        <v>0</v>
      </c>
      <c r="J171" s="326">
        <f t="shared" si="72"/>
        <v>2657500</v>
      </c>
      <c r="K171" s="326">
        <f t="shared" si="72"/>
        <v>1.1821333775517555</v>
      </c>
    </row>
    <row r="172" spans="1:11" ht="12.75">
      <c r="A172" s="327">
        <v>2</v>
      </c>
      <c r="B172" s="328">
        <v>3</v>
      </c>
      <c r="C172" s="328">
        <v>1</v>
      </c>
      <c r="D172" s="328">
        <v>1</v>
      </c>
      <c r="E172" s="328"/>
      <c r="F172" s="340" t="s">
        <v>507</v>
      </c>
      <c r="G172" s="330">
        <f>+G173</f>
        <v>877576</v>
      </c>
      <c r="H172" s="330">
        <f t="shared" ref="H172:K172" si="73">+H173</f>
        <v>1779924</v>
      </c>
      <c r="I172" s="330">
        <f t="shared" si="73"/>
        <v>0</v>
      </c>
      <c r="J172" s="330">
        <f t="shared" si="73"/>
        <v>2657500</v>
      </c>
      <c r="K172" s="53">
        <f t="shared" si="73"/>
        <v>1.1821333775517555</v>
      </c>
    </row>
    <row r="173" spans="1:11" ht="12.75">
      <c r="A173" s="331">
        <v>2</v>
      </c>
      <c r="B173" s="332">
        <v>3</v>
      </c>
      <c r="C173" s="332">
        <v>1</v>
      </c>
      <c r="D173" s="332">
        <v>1</v>
      </c>
      <c r="E173" s="332" t="s">
        <v>572</v>
      </c>
      <c r="F173" s="333" t="s">
        <v>507</v>
      </c>
      <c r="G173" s="334">
        <v>877576</v>
      </c>
      <c r="H173" s="27">
        <v>1779924</v>
      </c>
      <c r="I173" s="27"/>
      <c r="J173" s="311">
        <f t="shared" si="70"/>
        <v>2657500</v>
      </c>
      <c r="K173" s="313">
        <f t="shared" si="57"/>
        <v>1.1821333775517555</v>
      </c>
    </row>
    <row r="174" spans="1:11" ht="12.75">
      <c r="A174" s="327">
        <v>2</v>
      </c>
      <c r="B174" s="328">
        <v>3</v>
      </c>
      <c r="C174" s="328">
        <v>1</v>
      </c>
      <c r="D174" s="328">
        <v>3</v>
      </c>
      <c r="E174" s="328"/>
      <c r="F174" s="340" t="s">
        <v>704</v>
      </c>
      <c r="G174" s="330">
        <f>SUM(G175:G176)</f>
        <v>0</v>
      </c>
      <c r="H174" s="330">
        <f t="shared" ref="H174:K174" si="74">SUM(H175:H176)</f>
        <v>0</v>
      </c>
      <c r="I174" s="330">
        <f t="shared" si="74"/>
        <v>0</v>
      </c>
      <c r="J174" s="330">
        <f t="shared" si="74"/>
        <v>0</v>
      </c>
      <c r="K174" s="53">
        <f t="shared" si="74"/>
        <v>0</v>
      </c>
    </row>
    <row r="175" spans="1:11" ht="12.75">
      <c r="A175" s="331">
        <v>2</v>
      </c>
      <c r="B175" s="332">
        <v>3</v>
      </c>
      <c r="C175" s="332">
        <v>1</v>
      </c>
      <c r="D175" s="332">
        <v>3</v>
      </c>
      <c r="E175" s="332" t="s">
        <v>574</v>
      </c>
      <c r="F175" s="333" t="s">
        <v>705</v>
      </c>
      <c r="G175" s="334"/>
      <c r="H175" s="27"/>
      <c r="I175" s="27"/>
      <c r="J175" s="311">
        <f t="shared" ref="J175:J181" si="75">SUBTOTAL(9,G175:I175)</f>
        <v>0</v>
      </c>
      <c r="K175" s="313">
        <f t="shared" si="57"/>
        <v>0</v>
      </c>
    </row>
    <row r="176" spans="1:11" ht="12.75">
      <c r="A176" s="331">
        <v>2</v>
      </c>
      <c r="B176" s="332">
        <v>3</v>
      </c>
      <c r="C176" s="332">
        <v>1</v>
      </c>
      <c r="D176" s="332">
        <v>3</v>
      </c>
      <c r="E176" s="332" t="s">
        <v>581</v>
      </c>
      <c r="F176" s="333" t="s">
        <v>706</v>
      </c>
      <c r="G176" s="341"/>
      <c r="H176" s="27"/>
      <c r="I176" s="27"/>
      <c r="J176" s="311">
        <f t="shared" si="75"/>
        <v>0</v>
      </c>
      <c r="K176" s="313">
        <f t="shared" si="57"/>
        <v>0</v>
      </c>
    </row>
    <row r="177" spans="1:11" ht="12.75">
      <c r="A177" s="327">
        <v>2</v>
      </c>
      <c r="B177" s="328">
        <v>3</v>
      </c>
      <c r="C177" s="328">
        <v>1</v>
      </c>
      <c r="D177" s="328">
        <v>4</v>
      </c>
      <c r="E177" s="328"/>
      <c r="F177" s="340" t="s">
        <v>707</v>
      </c>
      <c r="G177" s="342">
        <f>+G178</f>
        <v>0</v>
      </c>
      <c r="H177" s="342">
        <f t="shared" ref="H177:K177" si="76">+H178</f>
        <v>0</v>
      </c>
      <c r="I177" s="342">
        <f t="shared" si="76"/>
        <v>0</v>
      </c>
      <c r="J177" s="342">
        <f t="shared" si="76"/>
        <v>0</v>
      </c>
      <c r="K177" s="53">
        <f t="shared" si="76"/>
        <v>0</v>
      </c>
    </row>
    <row r="178" spans="1:11" ht="12.75">
      <c r="A178" s="331">
        <v>2</v>
      </c>
      <c r="B178" s="332">
        <v>3</v>
      </c>
      <c r="C178" s="332">
        <v>1</v>
      </c>
      <c r="D178" s="332">
        <v>4</v>
      </c>
      <c r="E178" s="332" t="s">
        <v>572</v>
      </c>
      <c r="F178" s="333" t="s">
        <v>707</v>
      </c>
      <c r="G178" s="341"/>
      <c r="H178" s="27"/>
      <c r="I178" s="27"/>
      <c r="J178" s="311">
        <f t="shared" si="75"/>
        <v>0</v>
      </c>
      <c r="K178" s="313">
        <f t="shared" si="57"/>
        <v>0</v>
      </c>
    </row>
    <row r="179" spans="1:11" ht="12.75">
      <c r="A179" s="323">
        <v>2</v>
      </c>
      <c r="B179" s="324">
        <v>3</v>
      </c>
      <c r="C179" s="324">
        <v>2</v>
      </c>
      <c r="D179" s="324"/>
      <c r="E179" s="324"/>
      <c r="F179" s="325" t="s">
        <v>708</v>
      </c>
      <c r="G179" s="326">
        <f>+G180+G182+G184+G186</f>
        <v>0</v>
      </c>
      <c r="H179" s="326">
        <f t="shared" ref="H179:K179" si="77">+H180+H182+H184+H186</f>
        <v>67732</v>
      </c>
      <c r="I179" s="326">
        <f t="shared" si="77"/>
        <v>0</v>
      </c>
      <c r="J179" s="326">
        <f t="shared" si="77"/>
        <v>67732</v>
      </c>
      <c r="K179" s="326">
        <f t="shared" si="77"/>
        <v>3.0129165730323801E-2</v>
      </c>
    </row>
    <row r="180" spans="1:11" ht="12.75">
      <c r="A180" s="327">
        <v>2</v>
      </c>
      <c r="B180" s="328">
        <v>3</v>
      </c>
      <c r="C180" s="328">
        <v>2</v>
      </c>
      <c r="D180" s="328">
        <v>1</v>
      </c>
      <c r="E180" s="328"/>
      <c r="F180" s="340" t="s">
        <v>709</v>
      </c>
      <c r="G180" s="342">
        <f>+G181</f>
        <v>0</v>
      </c>
      <c r="H180" s="342">
        <f t="shared" ref="H180:K180" si="78">+H181</f>
        <v>67732</v>
      </c>
      <c r="I180" s="342">
        <f t="shared" si="78"/>
        <v>0</v>
      </c>
      <c r="J180" s="342">
        <f t="shared" si="78"/>
        <v>67732</v>
      </c>
      <c r="K180" s="53">
        <f t="shared" si="78"/>
        <v>3.0129165730323801E-2</v>
      </c>
    </row>
    <row r="181" spans="1:11" ht="12.75">
      <c r="A181" s="331">
        <v>2</v>
      </c>
      <c r="B181" s="332">
        <v>3</v>
      </c>
      <c r="C181" s="332">
        <v>2</v>
      </c>
      <c r="D181" s="332">
        <v>1</v>
      </c>
      <c r="E181" s="332" t="s">
        <v>572</v>
      </c>
      <c r="F181" s="333" t="s">
        <v>709</v>
      </c>
      <c r="G181" s="341"/>
      <c r="H181" s="341">
        <v>67732</v>
      </c>
      <c r="I181" s="341"/>
      <c r="J181" s="312">
        <f t="shared" si="75"/>
        <v>67732</v>
      </c>
      <c r="K181" s="313">
        <f t="shared" si="57"/>
        <v>3.0129165730323801E-2</v>
      </c>
    </row>
    <row r="182" spans="1:11" ht="12.75">
      <c r="A182" s="327">
        <v>2</v>
      </c>
      <c r="B182" s="328">
        <v>3</v>
      </c>
      <c r="C182" s="328">
        <v>2</v>
      </c>
      <c r="D182" s="328">
        <v>2</v>
      </c>
      <c r="E182" s="328"/>
      <c r="F182" s="340" t="s">
        <v>710</v>
      </c>
      <c r="G182" s="342">
        <f>+G183</f>
        <v>0</v>
      </c>
      <c r="H182" s="342">
        <f t="shared" ref="H182:K182" si="79">+H183</f>
        <v>0</v>
      </c>
      <c r="I182" s="342">
        <f t="shared" si="79"/>
        <v>0</v>
      </c>
      <c r="J182" s="342">
        <f t="shared" si="79"/>
        <v>0</v>
      </c>
      <c r="K182" s="53">
        <f t="shared" si="79"/>
        <v>0</v>
      </c>
    </row>
    <row r="183" spans="1:11" ht="12.75">
      <c r="A183" s="331">
        <v>2</v>
      </c>
      <c r="B183" s="332">
        <v>3</v>
      </c>
      <c r="C183" s="332">
        <v>2</v>
      </c>
      <c r="D183" s="332">
        <v>2</v>
      </c>
      <c r="E183" s="332" t="s">
        <v>572</v>
      </c>
      <c r="F183" s="333" t="s">
        <v>710</v>
      </c>
      <c r="G183" s="341"/>
      <c r="H183" s="341"/>
      <c r="I183" s="341"/>
      <c r="J183" s="311">
        <f>SUBTOTAL(9,G183:I183)</f>
        <v>0</v>
      </c>
      <c r="K183" s="313">
        <f t="shared" si="57"/>
        <v>0</v>
      </c>
    </row>
    <row r="184" spans="1:11" ht="12.75">
      <c r="A184" s="327">
        <v>2</v>
      </c>
      <c r="B184" s="328">
        <v>3</v>
      </c>
      <c r="C184" s="328">
        <v>2</v>
      </c>
      <c r="D184" s="328">
        <v>3</v>
      </c>
      <c r="E184" s="328"/>
      <c r="F184" s="340" t="s">
        <v>711</v>
      </c>
      <c r="G184" s="342">
        <f>+G185</f>
        <v>0</v>
      </c>
      <c r="H184" s="342">
        <f t="shared" ref="H184:K184" si="80">+H185</f>
        <v>0</v>
      </c>
      <c r="I184" s="342">
        <f t="shared" si="80"/>
        <v>0</v>
      </c>
      <c r="J184" s="342">
        <f t="shared" si="80"/>
        <v>0</v>
      </c>
      <c r="K184" s="53">
        <f t="shared" si="80"/>
        <v>0</v>
      </c>
    </row>
    <row r="185" spans="1:11" ht="12.75">
      <c r="A185" s="331">
        <v>2</v>
      </c>
      <c r="B185" s="332">
        <v>3</v>
      </c>
      <c r="C185" s="332">
        <v>2</v>
      </c>
      <c r="D185" s="332">
        <v>3</v>
      </c>
      <c r="E185" s="332" t="s">
        <v>572</v>
      </c>
      <c r="F185" s="333" t="s">
        <v>711</v>
      </c>
      <c r="G185" s="341"/>
      <c r="H185" s="27"/>
      <c r="I185" s="27"/>
      <c r="J185" s="311">
        <f>SUBTOTAL(9,G185:I185)</f>
        <v>0</v>
      </c>
      <c r="K185" s="313">
        <f t="shared" si="57"/>
        <v>0</v>
      </c>
    </row>
    <row r="186" spans="1:11" ht="12.75">
      <c r="A186" s="327">
        <v>2</v>
      </c>
      <c r="B186" s="328">
        <v>3</v>
      </c>
      <c r="C186" s="328">
        <v>2</v>
      </c>
      <c r="D186" s="328">
        <v>4</v>
      </c>
      <c r="E186" s="328"/>
      <c r="F186" s="340" t="s">
        <v>712</v>
      </c>
      <c r="G186" s="342">
        <f>+G187</f>
        <v>0</v>
      </c>
      <c r="H186" s="342">
        <f t="shared" ref="H186:K186" si="81">+H187</f>
        <v>0</v>
      </c>
      <c r="I186" s="342">
        <f t="shared" si="81"/>
        <v>0</v>
      </c>
      <c r="J186" s="342">
        <f t="shared" si="81"/>
        <v>0</v>
      </c>
      <c r="K186" s="53">
        <f t="shared" si="81"/>
        <v>0</v>
      </c>
    </row>
    <row r="187" spans="1:11" ht="12.75">
      <c r="A187" s="331">
        <v>2</v>
      </c>
      <c r="B187" s="332">
        <v>3</v>
      </c>
      <c r="C187" s="332">
        <v>2</v>
      </c>
      <c r="D187" s="332">
        <v>4</v>
      </c>
      <c r="E187" s="332" t="s">
        <v>572</v>
      </c>
      <c r="F187" s="333" t="s">
        <v>712</v>
      </c>
      <c r="G187" s="341"/>
      <c r="H187" s="27"/>
      <c r="I187" s="27"/>
      <c r="J187" s="311">
        <f>SUBTOTAL(9,G187:I187)</f>
        <v>0</v>
      </c>
      <c r="K187" s="313">
        <f t="shared" si="57"/>
        <v>0</v>
      </c>
    </row>
    <row r="188" spans="1:11" ht="12.75">
      <c r="A188" s="323">
        <v>2</v>
      </c>
      <c r="B188" s="324">
        <v>3</v>
      </c>
      <c r="C188" s="324">
        <v>3</v>
      </c>
      <c r="D188" s="324"/>
      <c r="E188" s="324"/>
      <c r="F188" s="325" t="s">
        <v>713</v>
      </c>
      <c r="G188" s="326">
        <f>+G189+G191+G193+G195</f>
        <v>0</v>
      </c>
      <c r="H188" s="326">
        <f t="shared" ref="H188:K188" si="82">+H189+H191+H193+H195</f>
        <v>0</v>
      </c>
      <c r="I188" s="326">
        <f t="shared" si="82"/>
        <v>0</v>
      </c>
      <c r="J188" s="326">
        <f t="shared" si="82"/>
        <v>0</v>
      </c>
      <c r="K188" s="326">
        <f t="shared" si="82"/>
        <v>0</v>
      </c>
    </row>
    <row r="189" spans="1:11" ht="12.75">
      <c r="A189" s="327">
        <v>2</v>
      </c>
      <c r="B189" s="328">
        <v>3</v>
      </c>
      <c r="C189" s="328">
        <v>3</v>
      </c>
      <c r="D189" s="328">
        <v>1</v>
      </c>
      <c r="E189" s="328"/>
      <c r="F189" s="340" t="s">
        <v>714</v>
      </c>
      <c r="G189" s="330">
        <f>G190</f>
        <v>0</v>
      </c>
      <c r="H189" s="330">
        <f t="shared" ref="H189:K189" si="83">H190</f>
        <v>0</v>
      </c>
      <c r="I189" s="330">
        <f t="shared" si="83"/>
        <v>0</v>
      </c>
      <c r="J189" s="330">
        <f t="shared" si="83"/>
        <v>0</v>
      </c>
      <c r="K189" s="53">
        <f t="shared" si="83"/>
        <v>0</v>
      </c>
    </row>
    <row r="190" spans="1:11" ht="12.75">
      <c r="A190" s="331">
        <v>2</v>
      </c>
      <c r="B190" s="332">
        <v>3</v>
      </c>
      <c r="C190" s="332">
        <v>3</v>
      </c>
      <c r="D190" s="332">
        <v>1</v>
      </c>
      <c r="E190" s="332" t="s">
        <v>572</v>
      </c>
      <c r="F190" s="333" t="s">
        <v>714</v>
      </c>
      <c r="G190" s="334"/>
      <c r="H190" s="334"/>
      <c r="I190" s="334"/>
      <c r="J190" s="312">
        <f>SUBTOTAL(9,G190:I190)</f>
        <v>0</v>
      </c>
      <c r="K190" s="313">
        <f t="shared" si="57"/>
        <v>0</v>
      </c>
    </row>
    <row r="191" spans="1:11" ht="12.75">
      <c r="A191" s="327">
        <v>2</v>
      </c>
      <c r="B191" s="328">
        <v>3</v>
      </c>
      <c r="C191" s="328">
        <v>3</v>
      </c>
      <c r="D191" s="328">
        <v>2</v>
      </c>
      <c r="E191" s="328"/>
      <c r="F191" s="340" t="s">
        <v>715</v>
      </c>
      <c r="G191" s="342">
        <f>+G192</f>
        <v>0</v>
      </c>
      <c r="H191" s="342">
        <f t="shared" ref="H191:K191" si="84">+H192</f>
        <v>0</v>
      </c>
      <c r="I191" s="342">
        <f t="shared" si="84"/>
        <v>0</v>
      </c>
      <c r="J191" s="342">
        <f t="shared" si="84"/>
        <v>0</v>
      </c>
      <c r="K191" s="53">
        <f t="shared" si="84"/>
        <v>0</v>
      </c>
    </row>
    <row r="192" spans="1:11" ht="12.75">
      <c r="A192" s="331">
        <v>2</v>
      </c>
      <c r="B192" s="332">
        <v>3</v>
      </c>
      <c r="C192" s="332">
        <v>3</v>
      </c>
      <c r="D192" s="332">
        <v>2</v>
      </c>
      <c r="E192" s="332" t="s">
        <v>572</v>
      </c>
      <c r="F192" s="333" t="s">
        <v>715</v>
      </c>
      <c r="G192" s="334"/>
      <c r="H192" s="334"/>
      <c r="I192" s="334"/>
      <c r="J192" s="312">
        <f t="shared" ref="J192:J202" si="85">SUBTOTAL(9,G192:I192)</f>
        <v>0</v>
      </c>
      <c r="K192" s="313">
        <f t="shared" si="57"/>
        <v>0</v>
      </c>
    </row>
    <row r="193" spans="1:11" ht="12.75">
      <c r="A193" s="327">
        <v>2</v>
      </c>
      <c r="B193" s="328">
        <v>3</v>
      </c>
      <c r="C193" s="328">
        <v>3</v>
      </c>
      <c r="D193" s="328">
        <v>3</v>
      </c>
      <c r="E193" s="328"/>
      <c r="F193" s="340" t="s">
        <v>716</v>
      </c>
      <c r="G193" s="342">
        <f>+G194</f>
        <v>0</v>
      </c>
      <c r="H193" s="342">
        <f t="shared" ref="H193:I193" si="86">+H194</f>
        <v>0</v>
      </c>
      <c r="I193" s="342">
        <f t="shared" si="86"/>
        <v>0</v>
      </c>
      <c r="J193" s="312">
        <f t="shared" si="85"/>
        <v>0</v>
      </c>
      <c r="K193" s="313">
        <f t="shared" ref="K193:K256" si="87">IFERROR(J193/$J$18*100,"0.00")</f>
        <v>0</v>
      </c>
    </row>
    <row r="194" spans="1:11" ht="12.75">
      <c r="A194" s="331">
        <v>2</v>
      </c>
      <c r="B194" s="332">
        <v>3</v>
      </c>
      <c r="C194" s="332">
        <v>3</v>
      </c>
      <c r="D194" s="332">
        <v>3</v>
      </c>
      <c r="E194" s="332" t="s">
        <v>572</v>
      </c>
      <c r="F194" s="333" t="s">
        <v>716</v>
      </c>
      <c r="G194" s="334"/>
      <c r="H194" s="27"/>
      <c r="I194" s="27"/>
      <c r="J194" s="312">
        <f t="shared" si="85"/>
        <v>0</v>
      </c>
      <c r="K194" s="313">
        <f t="shared" si="87"/>
        <v>0</v>
      </c>
    </row>
    <row r="195" spans="1:11" ht="12.75">
      <c r="A195" s="327">
        <v>2</v>
      </c>
      <c r="B195" s="328">
        <v>3</v>
      </c>
      <c r="C195" s="328">
        <v>3</v>
      </c>
      <c r="D195" s="328">
        <v>4</v>
      </c>
      <c r="E195" s="328"/>
      <c r="F195" s="340" t="s">
        <v>717</v>
      </c>
      <c r="G195" s="342">
        <f>+G196</f>
        <v>0</v>
      </c>
      <c r="H195" s="342">
        <f t="shared" ref="H195:K195" si="88">+H196</f>
        <v>0</v>
      </c>
      <c r="I195" s="342">
        <f t="shared" si="88"/>
        <v>0</v>
      </c>
      <c r="J195" s="342">
        <f t="shared" si="88"/>
        <v>0</v>
      </c>
      <c r="K195" s="53">
        <f t="shared" si="88"/>
        <v>0</v>
      </c>
    </row>
    <row r="196" spans="1:11" ht="12.75">
      <c r="A196" s="331">
        <v>2</v>
      </c>
      <c r="B196" s="332">
        <v>3</v>
      </c>
      <c r="C196" s="332">
        <v>3</v>
      </c>
      <c r="D196" s="332">
        <v>4</v>
      </c>
      <c r="E196" s="332" t="s">
        <v>572</v>
      </c>
      <c r="F196" s="333" t="s">
        <v>717</v>
      </c>
      <c r="G196" s="341"/>
      <c r="H196" s="341"/>
      <c r="I196" s="341"/>
      <c r="J196" s="312">
        <f t="shared" si="85"/>
        <v>0</v>
      </c>
      <c r="K196" s="313">
        <f t="shared" si="87"/>
        <v>0</v>
      </c>
    </row>
    <row r="197" spans="1:11" ht="12.75">
      <c r="A197" s="323">
        <v>2</v>
      </c>
      <c r="B197" s="324">
        <v>3</v>
      </c>
      <c r="C197" s="324">
        <v>4</v>
      </c>
      <c r="D197" s="324"/>
      <c r="E197" s="324"/>
      <c r="F197" s="325" t="s">
        <v>718</v>
      </c>
      <c r="G197" s="326">
        <f t="shared" ref="G197:K198" si="89">+G198</f>
        <v>4175440</v>
      </c>
      <c r="H197" s="326">
        <f t="shared" si="89"/>
        <v>203361.7</v>
      </c>
      <c r="I197" s="326">
        <f t="shared" si="89"/>
        <v>0</v>
      </c>
      <c r="J197" s="326">
        <f t="shared" si="89"/>
        <v>4378801.7</v>
      </c>
      <c r="K197" s="347">
        <f t="shared" si="89"/>
        <v>1.9478184922861221</v>
      </c>
    </row>
    <row r="198" spans="1:11" ht="12.75">
      <c r="A198" s="327">
        <v>2</v>
      </c>
      <c r="B198" s="328">
        <v>3</v>
      </c>
      <c r="C198" s="328">
        <v>4</v>
      </c>
      <c r="D198" s="328">
        <v>1</v>
      </c>
      <c r="E198" s="328"/>
      <c r="F198" s="340" t="s">
        <v>719</v>
      </c>
      <c r="G198" s="342">
        <f t="shared" si="89"/>
        <v>4175440</v>
      </c>
      <c r="H198" s="342">
        <f t="shared" si="89"/>
        <v>203361.7</v>
      </c>
      <c r="I198" s="342">
        <f t="shared" si="89"/>
        <v>0</v>
      </c>
      <c r="J198" s="342">
        <f t="shared" si="89"/>
        <v>4378801.7</v>
      </c>
      <c r="K198" s="53">
        <f t="shared" si="89"/>
        <v>1.9478184922861221</v>
      </c>
    </row>
    <row r="199" spans="1:11" ht="12.75">
      <c r="A199" s="331">
        <v>2</v>
      </c>
      <c r="B199" s="332">
        <v>3</v>
      </c>
      <c r="C199" s="332">
        <v>4</v>
      </c>
      <c r="D199" s="332">
        <v>1</v>
      </c>
      <c r="E199" s="332" t="s">
        <v>572</v>
      </c>
      <c r="F199" s="333" t="s">
        <v>719</v>
      </c>
      <c r="G199" s="334">
        <v>4175440</v>
      </c>
      <c r="H199" s="27">
        <v>203361.7</v>
      </c>
      <c r="I199" s="27"/>
      <c r="J199" s="312">
        <f t="shared" si="85"/>
        <v>4378801.7</v>
      </c>
      <c r="K199" s="313">
        <f t="shared" si="87"/>
        <v>1.9478184922861221</v>
      </c>
    </row>
    <row r="200" spans="1:11" ht="12.75">
      <c r="A200" s="323">
        <v>2</v>
      </c>
      <c r="B200" s="324">
        <v>3</v>
      </c>
      <c r="C200" s="324">
        <v>5</v>
      </c>
      <c r="D200" s="324"/>
      <c r="E200" s="324"/>
      <c r="F200" s="325" t="s">
        <v>720</v>
      </c>
      <c r="G200" s="326">
        <f>+G201+G203+G205+G207</f>
        <v>433798</v>
      </c>
      <c r="H200" s="326">
        <f t="shared" ref="H200:K200" si="90">+H201+H203+H205+H207</f>
        <v>40660</v>
      </c>
      <c r="I200" s="326">
        <f t="shared" si="90"/>
        <v>0</v>
      </c>
      <c r="J200" s="326">
        <f t="shared" si="90"/>
        <v>474458</v>
      </c>
      <c r="K200" s="326">
        <f t="shared" si="90"/>
        <v>0.21105273303723454</v>
      </c>
    </row>
    <row r="201" spans="1:11" ht="12.75">
      <c r="A201" s="327">
        <v>2</v>
      </c>
      <c r="B201" s="328">
        <v>3</v>
      </c>
      <c r="C201" s="328">
        <v>5</v>
      </c>
      <c r="D201" s="328">
        <v>2</v>
      </c>
      <c r="E201" s="328"/>
      <c r="F201" s="340" t="s">
        <v>721</v>
      </c>
      <c r="G201" s="342">
        <f>+G202</f>
        <v>0</v>
      </c>
      <c r="H201" s="342">
        <f t="shared" ref="H201:K201" si="91">+H202</f>
        <v>0</v>
      </c>
      <c r="I201" s="342">
        <f t="shared" si="91"/>
        <v>0</v>
      </c>
      <c r="J201" s="342">
        <f t="shared" si="91"/>
        <v>0</v>
      </c>
      <c r="K201" s="53">
        <f t="shared" si="91"/>
        <v>0</v>
      </c>
    </row>
    <row r="202" spans="1:11" ht="12.75">
      <c r="A202" s="331">
        <v>2</v>
      </c>
      <c r="B202" s="332">
        <v>3</v>
      </c>
      <c r="C202" s="332">
        <v>5</v>
      </c>
      <c r="D202" s="332">
        <v>2</v>
      </c>
      <c r="E202" s="332" t="s">
        <v>572</v>
      </c>
      <c r="F202" s="333" t="s">
        <v>721</v>
      </c>
      <c r="G202" s="341"/>
      <c r="H202" s="27"/>
      <c r="I202" s="27"/>
      <c r="J202" s="312">
        <f t="shared" si="85"/>
        <v>0</v>
      </c>
      <c r="K202" s="313">
        <f t="shared" si="87"/>
        <v>0</v>
      </c>
    </row>
    <row r="203" spans="1:11" ht="12.75">
      <c r="A203" s="327">
        <v>2</v>
      </c>
      <c r="B203" s="328">
        <v>3</v>
      </c>
      <c r="C203" s="328">
        <v>5</v>
      </c>
      <c r="D203" s="328">
        <v>3</v>
      </c>
      <c r="E203" s="328"/>
      <c r="F203" s="340" t="s">
        <v>722</v>
      </c>
      <c r="G203" s="342">
        <f>+G204</f>
        <v>0</v>
      </c>
      <c r="H203" s="342">
        <f t="shared" ref="H203:K203" si="92">+H204</f>
        <v>0</v>
      </c>
      <c r="I203" s="342">
        <f t="shared" si="92"/>
        <v>0</v>
      </c>
      <c r="J203" s="342">
        <f t="shared" si="92"/>
        <v>0</v>
      </c>
      <c r="K203" s="53">
        <f t="shared" si="92"/>
        <v>0</v>
      </c>
    </row>
    <row r="204" spans="1:11" ht="12.75">
      <c r="A204" s="331">
        <v>2</v>
      </c>
      <c r="B204" s="332">
        <v>3</v>
      </c>
      <c r="C204" s="332">
        <v>5</v>
      </c>
      <c r="D204" s="332">
        <v>3</v>
      </c>
      <c r="E204" s="332" t="s">
        <v>572</v>
      </c>
      <c r="F204" s="333" t="s">
        <v>722</v>
      </c>
      <c r="G204" s="334"/>
      <c r="H204" s="27"/>
      <c r="I204" s="27"/>
      <c r="J204" s="311">
        <f t="shared" ref="J204:J208" si="93">SUBTOTAL(9,G204:I204)</f>
        <v>0</v>
      </c>
      <c r="K204" s="313">
        <f t="shared" si="87"/>
        <v>0</v>
      </c>
    </row>
    <row r="205" spans="1:11" ht="12.75">
      <c r="A205" s="327">
        <v>2</v>
      </c>
      <c r="B205" s="328">
        <v>3</v>
      </c>
      <c r="C205" s="328">
        <v>5</v>
      </c>
      <c r="D205" s="328">
        <v>4</v>
      </c>
      <c r="E205" s="328"/>
      <c r="F205" s="340" t="s">
        <v>723</v>
      </c>
      <c r="G205" s="342">
        <f>+G206</f>
        <v>0</v>
      </c>
      <c r="H205" s="342">
        <f t="shared" ref="H205:I205" si="94">+H206</f>
        <v>0</v>
      </c>
      <c r="I205" s="342">
        <f t="shared" si="94"/>
        <v>0</v>
      </c>
      <c r="J205" s="342">
        <f t="shared" ref="J205" si="95">+J206</f>
        <v>0</v>
      </c>
      <c r="K205" s="53">
        <f t="shared" ref="K205" si="96">+K206</f>
        <v>0</v>
      </c>
    </row>
    <row r="206" spans="1:11" ht="12.75">
      <c r="A206" s="331">
        <v>2</v>
      </c>
      <c r="B206" s="332">
        <v>3</v>
      </c>
      <c r="C206" s="332">
        <v>5</v>
      </c>
      <c r="D206" s="332">
        <v>4</v>
      </c>
      <c r="E206" s="332" t="s">
        <v>572</v>
      </c>
      <c r="F206" s="333" t="s">
        <v>723</v>
      </c>
      <c r="G206" s="341"/>
      <c r="H206" s="27"/>
      <c r="I206" s="27"/>
      <c r="J206" s="311">
        <f t="shared" si="93"/>
        <v>0</v>
      </c>
      <c r="K206" s="313">
        <f t="shared" si="87"/>
        <v>0</v>
      </c>
    </row>
    <row r="207" spans="1:11" ht="12.75">
      <c r="A207" s="327">
        <v>2</v>
      </c>
      <c r="B207" s="328">
        <v>3</v>
      </c>
      <c r="C207" s="328">
        <v>5</v>
      </c>
      <c r="D207" s="328">
        <v>5</v>
      </c>
      <c r="E207" s="328"/>
      <c r="F207" s="340" t="s">
        <v>724</v>
      </c>
      <c r="G207" s="342">
        <f>+G208</f>
        <v>433798</v>
      </c>
      <c r="H207" s="342">
        <f t="shared" ref="H207:K207" si="97">+H208</f>
        <v>40660</v>
      </c>
      <c r="I207" s="342">
        <f t="shared" si="97"/>
        <v>0</v>
      </c>
      <c r="J207" s="342">
        <f t="shared" si="97"/>
        <v>474458</v>
      </c>
      <c r="K207" s="53">
        <f t="shared" si="97"/>
        <v>0.21105273303723454</v>
      </c>
    </row>
    <row r="208" spans="1:11" ht="12.75">
      <c r="A208" s="331">
        <v>2</v>
      </c>
      <c r="B208" s="332">
        <v>3</v>
      </c>
      <c r="C208" s="332">
        <v>5</v>
      </c>
      <c r="D208" s="332">
        <v>5</v>
      </c>
      <c r="E208" s="332" t="s">
        <v>572</v>
      </c>
      <c r="F208" s="333" t="s">
        <v>725</v>
      </c>
      <c r="G208" s="334">
        <v>433798</v>
      </c>
      <c r="H208" s="30">
        <v>40660</v>
      </c>
      <c r="I208" s="30"/>
      <c r="J208" s="312">
        <f t="shared" si="93"/>
        <v>474458</v>
      </c>
      <c r="K208" s="313">
        <f t="shared" si="87"/>
        <v>0.21105273303723454</v>
      </c>
    </row>
    <row r="209" spans="1:11" ht="12.75">
      <c r="A209" s="323">
        <v>2</v>
      </c>
      <c r="B209" s="324">
        <v>3</v>
      </c>
      <c r="C209" s="324">
        <v>6</v>
      </c>
      <c r="D209" s="324"/>
      <c r="E209" s="324"/>
      <c r="F209" s="325" t="s">
        <v>726</v>
      </c>
      <c r="G209" s="326">
        <f>+G210+G214+G218+G222</f>
        <v>0</v>
      </c>
      <c r="H209" s="326">
        <f t="shared" ref="H209:K209" si="98">+H210+H214+H218+H222</f>
        <v>0</v>
      </c>
      <c r="I209" s="326">
        <f t="shared" si="98"/>
        <v>0</v>
      </c>
      <c r="J209" s="326">
        <f t="shared" si="98"/>
        <v>0</v>
      </c>
      <c r="K209" s="326">
        <f t="shared" si="98"/>
        <v>0</v>
      </c>
    </row>
    <row r="210" spans="1:11" ht="12.75">
      <c r="A210" s="327">
        <v>2</v>
      </c>
      <c r="B210" s="328">
        <v>3</v>
      </c>
      <c r="C210" s="328">
        <v>6</v>
      </c>
      <c r="D210" s="328">
        <v>1</v>
      </c>
      <c r="E210" s="328"/>
      <c r="F210" s="340" t="s">
        <v>727</v>
      </c>
      <c r="G210" s="342">
        <f>+G211+G212+G213</f>
        <v>0</v>
      </c>
      <c r="H210" s="342">
        <f t="shared" ref="H210:K210" si="99">+H211+H212+H213</f>
        <v>0</v>
      </c>
      <c r="I210" s="342">
        <f t="shared" si="99"/>
        <v>0</v>
      </c>
      <c r="J210" s="342">
        <f t="shared" si="99"/>
        <v>0</v>
      </c>
      <c r="K210" s="53">
        <f t="shared" si="99"/>
        <v>0</v>
      </c>
    </row>
    <row r="211" spans="1:11" ht="12.75">
      <c r="A211" s="331">
        <v>2</v>
      </c>
      <c r="B211" s="332">
        <v>3</v>
      </c>
      <c r="C211" s="332">
        <v>6</v>
      </c>
      <c r="D211" s="332">
        <v>1</v>
      </c>
      <c r="E211" s="332" t="s">
        <v>572</v>
      </c>
      <c r="F211" s="333" t="s">
        <v>728</v>
      </c>
      <c r="G211" s="334"/>
      <c r="H211" s="27"/>
      <c r="I211" s="27"/>
      <c r="J211" s="311">
        <f>SUBTOTAL(9,G211:I211)</f>
        <v>0</v>
      </c>
      <c r="K211" s="313">
        <f t="shared" si="87"/>
        <v>0</v>
      </c>
    </row>
    <row r="212" spans="1:11" ht="12.75">
      <c r="A212" s="331">
        <v>2</v>
      </c>
      <c r="B212" s="332">
        <v>3</v>
      </c>
      <c r="C212" s="332">
        <v>6</v>
      </c>
      <c r="D212" s="332">
        <v>1</v>
      </c>
      <c r="E212" s="332" t="s">
        <v>574</v>
      </c>
      <c r="F212" s="333" t="s">
        <v>729</v>
      </c>
      <c r="G212" s="334"/>
      <c r="H212" s="334"/>
      <c r="I212" s="334"/>
      <c r="J212" s="312">
        <f>SUM(J213:J217)</f>
        <v>0</v>
      </c>
      <c r="K212" s="313">
        <f t="shared" si="87"/>
        <v>0</v>
      </c>
    </row>
    <row r="213" spans="1:11" ht="12.75">
      <c r="A213" s="331">
        <v>2</v>
      </c>
      <c r="B213" s="332">
        <v>3</v>
      </c>
      <c r="C213" s="332">
        <v>6</v>
      </c>
      <c r="D213" s="332">
        <v>1</v>
      </c>
      <c r="E213" s="332" t="s">
        <v>596</v>
      </c>
      <c r="F213" s="333" t="s">
        <v>730</v>
      </c>
      <c r="G213" s="334"/>
      <c r="H213" s="27"/>
      <c r="I213" s="27"/>
      <c r="J213" s="311">
        <f>SUBTOTAL(9,G213:I213)</f>
        <v>0</v>
      </c>
      <c r="K213" s="313">
        <f t="shared" si="87"/>
        <v>0</v>
      </c>
    </row>
    <row r="214" spans="1:11" ht="12.75">
      <c r="A214" s="327">
        <v>2</v>
      </c>
      <c r="B214" s="328">
        <v>3</v>
      </c>
      <c r="C214" s="328">
        <v>6</v>
      </c>
      <c r="D214" s="328">
        <v>2</v>
      </c>
      <c r="E214" s="328"/>
      <c r="F214" s="340" t="s">
        <v>731</v>
      </c>
      <c r="G214" s="342">
        <f>+G215+G216+G217</f>
        <v>0</v>
      </c>
      <c r="H214" s="342">
        <f t="shared" ref="H214:K214" si="100">+H215+H216+H217</f>
        <v>0</v>
      </c>
      <c r="I214" s="342">
        <f t="shared" si="100"/>
        <v>0</v>
      </c>
      <c r="J214" s="342">
        <f t="shared" si="100"/>
        <v>0</v>
      </c>
      <c r="K214" s="53">
        <f t="shared" si="100"/>
        <v>0</v>
      </c>
    </row>
    <row r="215" spans="1:11" ht="12.75">
      <c r="A215" s="331">
        <v>2</v>
      </c>
      <c r="B215" s="332">
        <v>3</v>
      </c>
      <c r="C215" s="332">
        <v>6</v>
      </c>
      <c r="D215" s="332">
        <v>2</v>
      </c>
      <c r="E215" s="332" t="s">
        <v>572</v>
      </c>
      <c r="F215" s="333" t="s">
        <v>732</v>
      </c>
      <c r="G215" s="334"/>
      <c r="H215" s="27"/>
      <c r="I215" s="27"/>
      <c r="J215" s="311">
        <f>SUBTOTAL(9,G215:I215)</f>
        <v>0</v>
      </c>
      <c r="K215" s="313">
        <f t="shared" si="87"/>
        <v>0</v>
      </c>
    </row>
    <row r="216" spans="1:11" ht="12.75">
      <c r="A216" s="331">
        <v>2</v>
      </c>
      <c r="B216" s="332">
        <v>3</v>
      </c>
      <c r="C216" s="332">
        <v>6</v>
      </c>
      <c r="D216" s="332">
        <v>2</v>
      </c>
      <c r="E216" s="332" t="s">
        <v>574</v>
      </c>
      <c r="F216" s="333" t="s">
        <v>733</v>
      </c>
      <c r="G216" s="334"/>
      <c r="H216" s="27"/>
      <c r="I216" s="27"/>
      <c r="J216" s="311">
        <f>SUBTOTAL(9,G216:I216)</f>
        <v>0</v>
      </c>
      <c r="K216" s="313">
        <f t="shared" si="87"/>
        <v>0</v>
      </c>
    </row>
    <row r="217" spans="1:11" ht="12.75">
      <c r="A217" s="331">
        <v>2</v>
      </c>
      <c r="B217" s="332">
        <v>3</v>
      </c>
      <c r="C217" s="332">
        <v>6</v>
      </c>
      <c r="D217" s="332">
        <v>2</v>
      </c>
      <c r="E217" s="332" t="s">
        <v>581</v>
      </c>
      <c r="F217" s="333" t="s">
        <v>734</v>
      </c>
      <c r="G217" s="341"/>
      <c r="H217" s="27"/>
      <c r="I217" s="27"/>
      <c r="J217" s="311">
        <f>SUBTOTAL(9,G217:I217)</f>
        <v>0</v>
      </c>
      <c r="K217" s="313">
        <f t="shared" si="87"/>
        <v>0</v>
      </c>
    </row>
    <row r="218" spans="1:11" ht="12.75">
      <c r="A218" s="327">
        <v>2</v>
      </c>
      <c r="B218" s="328">
        <v>3</v>
      </c>
      <c r="C218" s="328">
        <v>6</v>
      </c>
      <c r="D218" s="328">
        <v>3</v>
      </c>
      <c r="E218" s="328"/>
      <c r="F218" s="340" t="s">
        <v>735</v>
      </c>
      <c r="G218" s="342">
        <f>+G219+G220+G221</f>
        <v>0</v>
      </c>
      <c r="H218" s="342">
        <f t="shared" ref="H218:K218" si="101">+H219+H220+H221</f>
        <v>0</v>
      </c>
      <c r="I218" s="342">
        <f t="shared" si="101"/>
        <v>0</v>
      </c>
      <c r="J218" s="342">
        <f t="shared" si="101"/>
        <v>0</v>
      </c>
      <c r="K218" s="53">
        <f t="shared" si="101"/>
        <v>0</v>
      </c>
    </row>
    <row r="219" spans="1:11" ht="12.75">
      <c r="A219" s="331">
        <v>2</v>
      </c>
      <c r="B219" s="332">
        <v>3</v>
      </c>
      <c r="C219" s="332">
        <v>6</v>
      </c>
      <c r="D219" s="332">
        <v>3</v>
      </c>
      <c r="E219" s="332" t="s">
        <v>596</v>
      </c>
      <c r="F219" s="333" t="s">
        <v>736</v>
      </c>
      <c r="G219" s="334"/>
      <c r="H219" s="334"/>
      <c r="I219" s="334"/>
      <c r="J219" s="311">
        <f>SUBTOTAL(9,G219:I219)</f>
        <v>0</v>
      </c>
      <c r="K219" s="313">
        <f t="shared" si="87"/>
        <v>0</v>
      </c>
    </row>
    <row r="220" spans="1:11" ht="12.75">
      <c r="A220" s="331">
        <v>2</v>
      </c>
      <c r="B220" s="332">
        <v>3</v>
      </c>
      <c r="C220" s="332">
        <v>6</v>
      </c>
      <c r="D220" s="332">
        <v>3</v>
      </c>
      <c r="E220" s="332" t="s">
        <v>576</v>
      </c>
      <c r="F220" s="333" t="s">
        <v>737</v>
      </c>
      <c r="G220" s="334"/>
      <c r="H220" s="334"/>
      <c r="I220" s="334"/>
      <c r="J220" s="311">
        <f t="shared" ref="J220:J264" si="102">SUBTOTAL(9,G220:I220)</f>
        <v>0</v>
      </c>
      <c r="K220" s="313">
        <f t="shared" si="87"/>
        <v>0</v>
      </c>
    </row>
    <row r="221" spans="1:11" ht="12.75">
      <c r="A221" s="331">
        <v>2</v>
      </c>
      <c r="B221" s="332">
        <v>3</v>
      </c>
      <c r="C221" s="332">
        <v>6</v>
      </c>
      <c r="D221" s="332">
        <v>3</v>
      </c>
      <c r="E221" s="332" t="s">
        <v>578</v>
      </c>
      <c r="F221" s="333" t="s">
        <v>738</v>
      </c>
      <c r="G221" s="341"/>
      <c r="H221" s="341"/>
      <c r="I221" s="341"/>
      <c r="J221" s="311">
        <f t="shared" si="102"/>
        <v>0</v>
      </c>
      <c r="K221" s="313">
        <f t="shared" si="87"/>
        <v>0</v>
      </c>
    </row>
    <row r="222" spans="1:11" ht="12.75">
      <c r="A222" s="327">
        <v>2</v>
      </c>
      <c r="B222" s="328">
        <v>3</v>
      </c>
      <c r="C222" s="328">
        <v>6</v>
      </c>
      <c r="D222" s="328">
        <v>4</v>
      </c>
      <c r="E222" s="328"/>
      <c r="F222" s="340" t="s">
        <v>739</v>
      </c>
      <c r="G222" s="342">
        <f>+G223</f>
        <v>0</v>
      </c>
      <c r="H222" s="342">
        <f t="shared" ref="H222:J222" si="103">+H223</f>
        <v>0</v>
      </c>
      <c r="I222" s="342">
        <f t="shared" si="103"/>
        <v>0</v>
      </c>
      <c r="J222" s="342">
        <f t="shared" si="103"/>
        <v>0</v>
      </c>
      <c r="K222" s="53">
        <f>+K223</f>
        <v>0</v>
      </c>
    </row>
    <row r="223" spans="1:11" ht="12.75">
      <c r="A223" s="331">
        <v>2</v>
      </c>
      <c r="B223" s="332">
        <v>3</v>
      </c>
      <c r="C223" s="332">
        <v>6</v>
      </c>
      <c r="D223" s="332">
        <v>4</v>
      </c>
      <c r="E223" s="332" t="s">
        <v>596</v>
      </c>
      <c r="F223" s="333" t="s">
        <v>740</v>
      </c>
      <c r="G223" s="334"/>
      <c r="H223" s="334"/>
      <c r="I223" s="334"/>
      <c r="J223" s="311">
        <f>SUBTOTAL(9,G223:I223)</f>
        <v>0</v>
      </c>
      <c r="K223" s="313">
        <f t="shared" si="87"/>
        <v>0</v>
      </c>
    </row>
    <row r="224" spans="1:11" ht="12.75">
      <c r="A224" s="323">
        <v>2</v>
      </c>
      <c r="B224" s="324">
        <v>3</v>
      </c>
      <c r="C224" s="324">
        <v>7</v>
      </c>
      <c r="D224" s="324"/>
      <c r="E224" s="324"/>
      <c r="F224" s="325" t="s">
        <v>741</v>
      </c>
      <c r="G224" s="326">
        <f>+G225+G232</f>
        <v>3226272.3</v>
      </c>
      <c r="H224" s="326">
        <f t="shared" ref="H224:J224" si="104">+H225+H232</f>
        <v>1574208.06</v>
      </c>
      <c r="I224" s="326">
        <f t="shared" si="104"/>
        <v>0</v>
      </c>
      <c r="J224" s="326">
        <f t="shared" si="104"/>
        <v>4800480.3599999994</v>
      </c>
      <c r="K224" s="326">
        <f>+K225+K232</f>
        <v>2.1353934381327062</v>
      </c>
    </row>
    <row r="225" spans="1:11" ht="12.75">
      <c r="A225" s="327">
        <v>2</v>
      </c>
      <c r="B225" s="328">
        <v>3</v>
      </c>
      <c r="C225" s="328">
        <v>7</v>
      </c>
      <c r="D225" s="328">
        <v>1</v>
      </c>
      <c r="E225" s="328"/>
      <c r="F225" s="340" t="s">
        <v>742</v>
      </c>
      <c r="G225" s="342">
        <f>+G226+G227+G228+G229+G230+G231</f>
        <v>104640</v>
      </c>
      <c r="H225" s="342">
        <f t="shared" ref="H225:J225" si="105">+H226+H227+H228+H229+H230+H231</f>
        <v>474638</v>
      </c>
      <c r="I225" s="342">
        <f t="shared" si="105"/>
        <v>0</v>
      </c>
      <c r="J225" s="342">
        <f t="shared" si="105"/>
        <v>579278</v>
      </c>
      <c r="K225" s="53">
        <f>+K226+K227+K228+K229+K230+K231</f>
        <v>0.25767972104663245</v>
      </c>
    </row>
    <row r="226" spans="1:11" ht="12.75">
      <c r="A226" s="331">
        <v>2</v>
      </c>
      <c r="B226" s="332">
        <v>3</v>
      </c>
      <c r="C226" s="332">
        <v>7</v>
      </c>
      <c r="D226" s="332">
        <v>1</v>
      </c>
      <c r="E226" s="332" t="s">
        <v>572</v>
      </c>
      <c r="F226" s="333" t="s">
        <v>743</v>
      </c>
      <c r="G226" s="334">
        <v>34900</v>
      </c>
      <c r="H226" s="334">
        <v>150763.98000000001</v>
      </c>
      <c r="I226" s="334"/>
      <c r="J226" s="311">
        <f>SUBTOTAL(9,G226:I226)</f>
        <v>185663.98</v>
      </c>
      <c r="K226" s="313">
        <f t="shared" si="87"/>
        <v>8.2588744220922522E-2</v>
      </c>
    </row>
    <row r="227" spans="1:11" ht="12.75">
      <c r="A227" s="331">
        <v>2</v>
      </c>
      <c r="B227" s="332">
        <v>3</v>
      </c>
      <c r="C227" s="332">
        <v>7</v>
      </c>
      <c r="D227" s="332">
        <v>1</v>
      </c>
      <c r="E227" s="332" t="s">
        <v>574</v>
      </c>
      <c r="F227" s="333" t="s">
        <v>744</v>
      </c>
      <c r="G227" s="334">
        <v>68340</v>
      </c>
      <c r="H227" s="334">
        <v>185274</v>
      </c>
      <c r="I227" s="334"/>
      <c r="J227" s="311">
        <f>SUBTOTAL(9,G227:I227)</f>
        <v>253614</v>
      </c>
      <c r="K227" s="313">
        <f t="shared" si="87"/>
        <v>0.1128148915952628</v>
      </c>
    </row>
    <row r="228" spans="1:11" ht="12.75">
      <c r="A228" s="331">
        <v>2</v>
      </c>
      <c r="B228" s="332">
        <v>3</v>
      </c>
      <c r="C228" s="332">
        <v>7</v>
      </c>
      <c r="D228" s="332">
        <v>1</v>
      </c>
      <c r="E228" s="332" t="s">
        <v>581</v>
      </c>
      <c r="F228" s="333" t="s">
        <v>745</v>
      </c>
      <c r="G228" s="334"/>
      <c r="H228" s="334">
        <v>0</v>
      </c>
      <c r="I228" s="334"/>
      <c r="J228" s="311">
        <f t="shared" si="102"/>
        <v>0</v>
      </c>
      <c r="K228" s="313">
        <f t="shared" si="87"/>
        <v>0</v>
      </c>
    </row>
    <row r="229" spans="1:11" ht="12.75">
      <c r="A229" s="331">
        <v>2</v>
      </c>
      <c r="B229" s="332">
        <v>3</v>
      </c>
      <c r="C229" s="332">
        <v>7</v>
      </c>
      <c r="D229" s="332">
        <v>1</v>
      </c>
      <c r="E229" s="332" t="s">
        <v>596</v>
      </c>
      <c r="F229" s="333" t="s">
        <v>746</v>
      </c>
      <c r="G229" s="334"/>
      <c r="H229" s="334">
        <v>135000</v>
      </c>
      <c r="I229" s="334"/>
      <c r="J229" s="311">
        <f t="shared" si="102"/>
        <v>135000</v>
      </c>
      <c r="K229" s="313">
        <f t="shared" si="87"/>
        <v>6.005193075051251E-2</v>
      </c>
    </row>
    <row r="230" spans="1:11" ht="12.75">
      <c r="A230" s="331">
        <v>2</v>
      </c>
      <c r="B230" s="332">
        <v>3</v>
      </c>
      <c r="C230" s="332">
        <v>7</v>
      </c>
      <c r="D230" s="332">
        <v>1</v>
      </c>
      <c r="E230" s="332" t="s">
        <v>576</v>
      </c>
      <c r="F230" s="333" t="s">
        <v>747</v>
      </c>
      <c r="G230" s="334">
        <v>1400</v>
      </c>
      <c r="H230" s="334">
        <v>3600.02</v>
      </c>
      <c r="I230" s="334"/>
      <c r="J230" s="311">
        <f t="shared" si="102"/>
        <v>5000.0200000000004</v>
      </c>
      <c r="K230" s="313">
        <f t="shared" si="87"/>
        <v>2.2241544799346488E-3</v>
      </c>
    </row>
    <row r="231" spans="1:11" ht="12.75">
      <c r="A231" s="331">
        <v>2</v>
      </c>
      <c r="B231" s="332">
        <v>3</v>
      </c>
      <c r="C231" s="332">
        <v>7</v>
      </c>
      <c r="D231" s="332">
        <v>1</v>
      </c>
      <c r="E231" s="332" t="s">
        <v>578</v>
      </c>
      <c r="F231" s="333" t="s">
        <v>748</v>
      </c>
      <c r="G231" s="334"/>
      <c r="H231" s="334"/>
      <c r="I231" s="334"/>
      <c r="J231" s="311">
        <f>SUBTOTAL(9,G231:I231)</f>
        <v>0</v>
      </c>
      <c r="K231" s="313">
        <f t="shared" si="87"/>
        <v>0</v>
      </c>
    </row>
    <row r="232" spans="1:11" ht="12.75">
      <c r="A232" s="327">
        <v>2</v>
      </c>
      <c r="B232" s="328">
        <v>3</v>
      </c>
      <c r="C232" s="328">
        <v>7</v>
      </c>
      <c r="D232" s="328">
        <v>2</v>
      </c>
      <c r="E232" s="328"/>
      <c r="F232" s="340" t="s">
        <v>749</v>
      </c>
      <c r="G232" s="342">
        <f>+G233+G234+G235+G236</f>
        <v>3121632.3</v>
      </c>
      <c r="H232" s="342">
        <f t="shared" ref="H232:I232" si="106">+H233+H234+H235+H236</f>
        <v>1099570.06</v>
      </c>
      <c r="I232" s="342">
        <f t="shared" si="106"/>
        <v>0</v>
      </c>
      <c r="J232" s="342">
        <f>+J233+J234+J235+J236</f>
        <v>4221202.3599999994</v>
      </c>
      <c r="K232" s="53">
        <f>+K233+K234+K235+K236</f>
        <v>1.8777137170860736</v>
      </c>
    </row>
    <row r="233" spans="1:11" ht="12.75">
      <c r="A233" s="331">
        <v>2</v>
      </c>
      <c r="B233" s="332">
        <v>3</v>
      </c>
      <c r="C233" s="332">
        <v>7</v>
      </c>
      <c r="D233" s="332">
        <v>2</v>
      </c>
      <c r="E233" s="332" t="s">
        <v>574</v>
      </c>
      <c r="F233" s="333" t="s">
        <v>750</v>
      </c>
      <c r="G233" s="334"/>
      <c r="H233" s="334"/>
      <c r="I233" s="334"/>
      <c r="J233" s="311">
        <f t="shared" si="102"/>
        <v>0</v>
      </c>
      <c r="K233" s="313">
        <f t="shared" si="87"/>
        <v>0</v>
      </c>
    </row>
    <row r="234" spans="1:11" ht="12.75">
      <c r="A234" s="331">
        <v>2</v>
      </c>
      <c r="B234" s="332">
        <v>3</v>
      </c>
      <c r="C234" s="332">
        <v>7</v>
      </c>
      <c r="D234" s="332">
        <v>2</v>
      </c>
      <c r="E234" s="332" t="s">
        <v>581</v>
      </c>
      <c r="F234" s="333" t="s">
        <v>751</v>
      </c>
      <c r="G234" s="334">
        <v>3121632.3</v>
      </c>
      <c r="H234" s="334">
        <v>974486.72</v>
      </c>
      <c r="I234" s="334"/>
      <c r="J234" s="311">
        <f t="shared" si="102"/>
        <v>4096119.0199999996</v>
      </c>
      <c r="K234" s="313">
        <f t="shared" si="87"/>
        <v>1.8220730054436824</v>
      </c>
    </row>
    <row r="235" spans="1:11" ht="12.75">
      <c r="A235" s="331">
        <v>2</v>
      </c>
      <c r="B235" s="332">
        <v>3</v>
      </c>
      <c r="C235" s="332">
        <v>7</v>
      </c>
      <c r="D235" s="332">
        <v>2</v>
      </c>
      <c r="E235" s="332" t="s">
        <v>576</v>
      </c>
      <c r="F235" s="333" t="s">
        <v>752</v>
      </c>
      <c r="G235" s="341"/>
      <c r="H235" s="341"/>
      <c r="I235" s="341"/>
      <c r="J235" s="311">
        <f t="shared" si="102"/>
        <v>0</v>
      </c>
      <c r="K235" s="313">
        <f t="shared" si="87"/>
        <v>0</v>
      </c>
    </row>
    <row r="236" spans="1:11" ht="12.75">
      <c r="A236" s="333">
        <v>2</v>
      </c>
      <c r="B236" s="344">
        <v>3</v>
      </c>
      <c r="C236" s="344">
        <v>7</v>
      </c>
      <c r="D236" s="344">
        <v>2</v>
      </c>
      <c r="E236" s="344" t="s">
        <v>578</v>
      </c>
      <c r="F236" s="335" t="s">
        <v>753</v>
      </c>
      <c r="G236" s="341"/>
      <c r="H236" s="341">
        <v>125083.34</v>
      </c>
      <c r="I236" s="341"/>
      <c r="J236" s="311">
        <f t="shared" si="102"/>
        <v>125083.34</v>
      </c>
      <c r="K236" s="313">
        <f t="shared" si="87"/>
        <v>5.5640711642391191E-2</v>
      </c>
    </row>
    <row r="237" spans="1:11" ht="12.75">
      <c r="A237" s="323">
        <v>2</v>
      </c>
      <c r="B237" s="324">
        <v>3</v>
      </c>
      <c r="C237" s="324">
        <v>9</v>
      </c>
      <c r="D237" s="324"/>
      <c r="E237" s="324"/>
      <c r="F237" s="325" t="s">
        <v>754</v>
      </c>
      <c r="G237" s="326">
        <f>+G238+G241+G244+G246+G248+G250+G252</f>
        <v>1251369.1400000001</v>
      </c>
      <c r="H237" s="326">
        <f t="shared" ref="H237:K237" si="107">+H238+H241+H244+H246+H248+H250+H252</f>
        <v>1366269.08</v>
      </c>
      <c r="I237" s="326">
        <f t="shared" si="107"/>
        <v>0</v>
      </c>
      <c r="J237" s="326">
        <f t="shared" si="107"/>
        <v>2617638.2199999997</v>
      </c>
      <c r="K237" s="326">
        <f t="shared" si="107"/>
        <v>1.164401697165443</v>
      </c>
    </row>
    <row r="238" spans="1:11" ht="12.75">
      <c r="A238" s="327">
        <v>2</v>
      </c>
      <c r="B238" s="328">
        <v>3</v>
      </c>
      <c r="C238" s="328">
        <v>9</v>
      </c>
      <c r="D238" s="328">
        <v>1</v>
      </c>
      <c r="E238" s="328"/>
      <c r="F238" s="340" t="s">
        <v>755</v>
      </c>
      <c r="G238" s="342">
        <f>+G239+G240</f>
        <v>540316</v>
      </c>
      <c r="H238" s="342">
        <f t="shared" ref="H238:K238" si="108">+H239+H240</f>
        <v>0</v>
      </c>
      <c r="I238" s="342">
        <f t="shared" si="108"/>
        <v>0</v>
      </c>
      <c r="J238" s="342">
        <f t="shared" si="108"/>
        <v>540316</v>
      </c>
      <c r="K238" s="53">
        <f t="shared" si="108"/>
        <v>0.24034828900291791</v>
      </c>
    </row>
    <row r="239" spans="1:11" ht="12.75">
      <c r="A239" s="331">
        <v>2</v>
      </c>
      <c r="B239" s="332">
        <v>3</v>
      </c>
      <c r="C239" s="332">
        <v>9</v>
      </c>
      <c r="D239" s="332">
        <v>1</v>
      </c>
      <c r="E239" s="332" t="s">
        <v>572</v>
      </c>
      <c r="F239" s="333" t="s">
        <v>756</v>
      </c>
      <c r="G239" s="334">
        <v>540316</v>
      </c>
      <c r="H239" s="334"/>
      <c r="I239" s="334"/>
      <c r="J239" s="311">
        <f>SUBTOTAL(9,G239:I239)</f>
        <v>540316</v>
      </c>
      <c r="K239" s="313">
        <f t="shared" si="87"/>
        <v>0.24034828900291791</v>
      </c>
    </row>
    <row r="240" spans="1:11" ht="12.75">
      <c r="A240" s="331">
        <v>2</v>
      </c>
      <c r="B240" s="332">
        <v>3</v>
      </c>
      <c r="C240" s="332">
        <v>9</v>
      </c>
      <c r="D240" s="332">
        <v>1</v>
      </c>
      <c r="E240" s="332" t="s">
        <v>574</v>
      </c>
      <c r="F240" s="333" t="s">
        <v>757</v>
      </c>
      <c r="G240" s="334"/>
      <c r="H240" s="334"/>
      <c r="I240" s="334"/>
      <c r="J240" s="311">
        <f t="shared" si="102"/>
        <v>0</v>
      </c>
      <c r="K240" s="313">
        <f t="shared" si="87"/>
        <v>0</v>
      </c>
    </row>
    <row r="241" spans="1:11" ht="12.75">
      <c r="A241" s="327">
        <v>2</v>
      </c>
      <c r="B241" s="328">
        <v>3</v>
      </c>
      <c r="C241" s="328">
        <v>9</v>
      </c>
      <c r="D241" s="328">
        <v>2</v>
      </c>
      <c r="E241" s="328"/>
      <c r="F241" s="340" t="s">
        <v>758</v>
      </c>
      <c r="G241" s="342">
        <f>+G242+G243</f>
        <v>147765.14000000001</v>
      </c>
      <c r="H241" s="342">
        <f t="shared" ref="H241:K241" si="109">+H242+H243</f>
        <v>949392.08</v>
      </c>
      <c r="I241" s="342">
        <f t="shared" si="109"/>
        <v>0</v>
      </c>
      <c r="J241" s="342">
        <f t="shared" si="109"/>
        <v>1097157.22</v>
      </c>
      <c r="K241" s="53">
        <f t="shared" si="109"/>
        <v>0.48804747702122081</v>
      </c>
    </row>
    <row r="242" spans="1:11" ht="12.75">
      <c r="A242" s="331">
        <v>2</v>
      </c>
      <c r="B242" s="332">
        <v>3</v>
      </c>
      <c r="C242" s="332">
        <v>9</v>
      </c>
      <c r="D242" s="332">
        <v>2</v>
      </c>
      <c r="E242" s="332" t="s">
        <v>572</v>
      </c>
      <c r="F242" s="333" t="s">
        <v>759</v>
      </c>
      <c r="G242" s="334">
        <v>147765.14000000001</v>
      </c>
      <c r="H242" s="334">
        <v>949392.08</v>
      </c>
      <c r="I242" s="334"/>
      <c r="J242" s="311">
        <f>SUBTOTAL(9,G242:I242)</f>
        <v>1097157.22</v>
      </c>
      <c r="K242" s="313">
        <f t="shared" si="87"/>
        <v>0.48804747702122081</v>
      </c>
    </row>
    <row r="243" spans="1:11" ht="12.75">
      <c r="A243" s="331">
        <v>2</v>
      </c>
      <c r="B243" s="332">
        <v>3</v>
      </c>
      <c r="C243" s="332">
        <v>9</v>
      </c>
      <c r="D243" s="332">
        <v>2</v>
      </c>
      <c r="E243" s="332" t="s">
        <v>574</v>
      </c>
      <c r="F243" s="333" t="s">
        <v>760</v>
      </c>
      <c r="G243" s="334"/>
      <c r="H243" s="334"/>
      <c r="I243" s="334"/>
      <c r="J243" s="311">
        <f t="shared" si="102"/>
        <v>0</v>
      </c>
      <c r="K243" s="313">
        <f t="shared" si="87"/>
        <v>0</v>
      </c>
    </row>
    <row r="244" spans="1:11" ht="12.75">
      <c r="A244" s="327">
        <v>2</v>
      </c>
      <c r="B244" s="328">
        <v>3</v>
      </c>
      <c r="C244" s="328">
        <v>9</v>
      </c>
      <c r="D244" s="328">
        <v>3</v>
      </c>
      <c r="E244" s="328"/>
      <c r="F244" s="340" t="s">
        <v>761</v>
      </c>
      <c r="G244" s="342">
        <f>+G245</f>
        <v>562088</v>
      </c>
      <c r="H244" s="342">
        <f t="shared" ref="H244:K244" si="110">+H245</f>
        <v>0</v>
      </c>
      <c r="I244" s="342">
        <f t="shared" si="110"/>
        <v>0</v>
      </c>
      <c r="J244" s="342">
        <f t="shared" si="110"/>
        <v>562088</v>
      </c>
      <c r="K244" s="53">
        <f t="shared" si="110"/>
        <v>0.25003310853106725</v>
      </c>
    </row>
    <row r="245" spans="1:11" ht="12.75">
      <c r="A245" s="331">
        <v>2</v>
      </c>
      <c r="B245" s="332">
        <v>3</v>
      </c>
      <c r="C245" s="332">
        <v>9</v>
      </c>
      <c r="D245" s="332">
        <v>3</v>
      </c>
      <c r="E245" s="332" t="s">
        <v>572</v>
      </c>
      <c r="F245" s="333" t="s">
        <v>761</v>
      </c>
      <c r="G245" s="334">
        <v>562088</v>
      </c>
      <c r="H245" s="334"/>
      <c r="I245" s="334"/>
      <c r="J245" s="311">
        <f t="shared" si="102"/>
        <v>562088</v>
      </c>
      <c r="K245" s="313">
        <f t="shared" si="87"/>
        <v>0.25003310853106725</v>
      </c>
    </row>
    <row r="246" spans="1:11" ht="12.75">
      <c r="A246" s="327">
        <v>2</v>
      </c>
      <c r="B246" s="328">
        <v>3</v>
      </c>
      <c r="C246" s="328">
        <v>9</v>
      </c>
      <c r="D246" s="328">
        <v>5</v>
      </c>
      <c r="E246" s="328"/>
      <c r="F246" s="340" t="s">
        <v>762</v>
      </c>
      <c r="G246" s="342">
        <f>+G247</f>
        <v>0</v>
      </c>
      <c r="H246" s="342">
        <f t="shared" ref="H246:K246" si="111">+H247</f>
        <v>0</v>
      </c>
      <c r="I246" s="342">
        <f t="shared" si="111"/>
        <v>0</v>
      </c>
      <c r="J246" s="342">
        <f t="shared" si="111"/>
        <v>0</v>
      </c>
      <c r="K246" s="53">
        <f t="shared" si="111"/>
        <v>0</v>
      </c>
    </row>
    <row r="247" spans="1:11" ht="12.75">
      <c r="A247" s="331">
        <v>2</v>
      </c>
      <c r="B247" s="332">
        <v>3</v>
      </c>
      <c r="C247" s="332">
        <v>9</v>
      </c>
      <c r="D247" s="332">
        <v>5</v>
      </c>
      <c r="E247" s="332" t="s">
        <v>572</v>
      </c>
      <c r="F247" s="333" t="s">
        <v>762</v>
      </c>
      <c r="G247" s="341"/>
      <c r="H247" s="341"/>
      <c r="I247" s="341"/>
      <c r="J247" s="311">
        <f t="shared" si="102"/>
        <v>0</v>
      </c>
      <c r="K247" s="313">
        <f t="shared" si="87"/>
        <v>0</v>
      </c>
    </row>
    <row r="248" spans="1:11" ht="12.75">
      <c r="A248" s="327">
        <v>2</v>
      </c>
      <c r="B248" s="328">
        <v>3</v>
      </c>
      <c r="C248" s="328">
        <v>9</v>
      </c>
      <c r="D248" s="328">
        <v>6</v>
      </c>
      <c r="E248" s="328"/>
      <c r="F248" s="340" t="s">
        <v>763</v>
      </c>
      <c r="G248" s="342">
        <f>+G249</f>
        <v>0</v>
      </c>
      <c r="H248" s="342">
        <f t="shared" ref="H248:K248" si="112">+H249</f>
        <v>337371</v>
      </c>
      <c r="I248" s="342">
        <f t="shared" si="112"/>
        <v>0</v>
      </c>
      <c r="J248" s="342">
        <f t="shared" si="112"/>
        <v>337371</v>
      </c>
      <c r="K248" s="53">
        <f t="shared" si="112"/>
        <v>0.15007244392023078</v>
      </c>
    </row>
    <row r="249" spans="1:11" ht="12.75">
      <c r="A249" s="331">
        <v>2</v>
      </c>
      <c r="B249" s="332">
        <v>3</v>
      </c>
      <c r="C249" s="332">
        <v>9</v>
      </c>
      <c r="D249" s="332">
        <v>6</v>
      </c>
      <c r="E249" s="332" t="s">
        <v>572</v>
      </c>
      <c r="F249" s="333" t="s">
        <v>763</v>
      </c>
      <c r="G249" s="334"/>
      <c r="H249" s="334">
        <v>337371</v>
      </c>
      <c r="I249" s="334"/>
      <c r="J249" s="311">
        <f t="shared" si="102"/>
        <v>337371</v>
      </c>
      <c r="K249" s="313">
        <f t="shared" si="87"/>
        <v>0.15007244392023078</v>
      </c>
    </row>
    <row r="250" spans="1:11" ht="12.75">
      <c r="A250" s="327">
        <v>2</v>
      </c>
      <c r="B250" s="328">
        <v>3</v>
      </c>
      <c r="C250" s="328">
        <v>9</v>
      </c>
      <c r="D250" s="328">
        <v>8</v>
      </c>
      <c r="E250" s="328"/>
      <c r="F250" s="340" t="s">
        <v>764</v>
      </c>
      <c r="G250" s="342">
        <f>+G251</f>
        <v>0</v>
      </c>
      <c r="H250" s="342">
        <f t="shared" ref="H250:K250" si="113">+H251</f>
        <v>0</v>
      </c>
      <c r="I250" s="342">
        <f t="shared" si="113"/>
        <v>0</v>
      </c>
      <c r="J250" s="342">
        <f t="shared" si="113"/>
        <v>0</v>
      </c>
      <c r="K250" s="53">
        <f t="shared" si="113"/>
        <v>0</v>
      </c>
    </row>
    <row r="251" spans="1:11" ht="12.75">
      <c r="A251" s="331">
        <v>2</v>
      </c>
      <c r="B251" s="332">
        <v>3</v>
      </c>
      <c r="C251" s="332">
        <v>9</v>
      </c>
      <c r="D251" s="332">
        <v>8</v>
      </c>
      <c r="E251" s="332" t="s">
        <v>572</v>
      </c>
      <c r="F251" s="333" t="s">
        <v>764</v>
      </c>
      <c r="G251" s="341"/>
      <c r="H251" s="341"/>
      <c r="I251" s="341"/>
      <c r="J251" s="311">
        <f t="shared" si="102"/>
        <v>0</v>
      </c>
      <c r="K251" s="313">
        <f t="shared" si="87"/>
        <v>0</v>
      </c>
    </row>
    <row r="252" spans="1:11" ht="12.75">
      <c r="A252" s="327">
        <v>2</v>
      </c>
      <c r="B252" s="328">
        <v>3</v>
      </c>
      <c r="C252" s="328">
        <v>9</v>
      </c>
      <c r="D252" s="328">
        <v>9</v>
      </c>
      <c r="E252" s="328"/>
      <c r="F252" s="340" t="s">
        <v>765</v>
      </c>
      <c r="G252" s="342">
        <f>+G253</f>
        <v>1200</v>
      </c>
      <c r="H252" s="342">
        <f t="shared" ref="H252:K252" si="114">+H253</f>
        <v>79506</v>
      </c>
      <c r="I252" s="342">
        <f t="shared" si="114"/>
        <v>0</v>
      </c>
      <c r="J252" s="342">
        <f t="shared" si="114"/>
        <v>80706</v>
      </c>
      <c r="K252" s="53">
        <f t="shared" si="114"/>
        <v>3.5900378690006389E-2</v>
      </c>
    </row>
    <row r="253" spans="1:11" ht="12.75">
      <c r="A253" s="331">
        <v>2</v>
      </c>
      <c r="B253" s="332">
        <v>3</v>
      </c>
      <c r="C253" s="332">
        <v>9</v>
      </c>
      <c r="D253" s="332">
        <v>9</v>
      </c>
      <c r="E253" s="332" t="s">
        <v>572</v>
      </c>
      <c r="F253" s="333" t="s">
        <v>765</v>
      </c>
      <c r="G253" s="334">
        <v>1200</v>
      </c>
      <c r="H253" s="334">
        <v>79506</v>
      </c>
      <c r="I253" s="334"/>
      <c r="J253" s="311">
        <f t="shared" si="102"/>
        <v>80706</v>
      </c>
      <c r="K253" s="313">
        <f t="shared" si="87"/>
        <v>3.5900378690006389E-2</v>
      </c>
    </row>
    <row r="254" spans="1:11" ht="12.75">
      <c r="A254" s="319">
        <v>2</v>
      </c>
      <c r="B254" s="320">
        <v>4</v>
      </c>
      <c r="C254" s="320"/>
      <c r="D254" s="320"/>
      <c r="E254" s="320"/>
      <c r="F254" s="321" t="s">
        <v>523</v>
      </c>
      <c r="G254" s="322">
        <f>+G262+G265</f>
        <v>0</v>
      </c>
      <c r="H254" s="322">
        <f t="shared" ref="H254:K254" si="115">+H262+H265</f>
        <v>0</v>
      </c>
      <c r="I254" s="322">
        <f t="shared" si="115"/>
        <v>0</v>
      </c>
      <c r="J254" s="322">
        <f t="shared" si="115"/>
        <v>0</v>
      </c>
      <c r="K254" s="322">
        <f t="shared" si="115"/>
        <v>0</v>
      </c>
    </row>
    <row r="255" spans="1:11" ht="12.75">
      <c r="A255" s="327">
        <v>2</v>
      </c>
      <c r="B255" s="328">
        <v>4</v>
      </c>
      <c r="C255" s="328">
        <v>1</v>
      </c>
      <c r="D255" s="328">
        <v>2</v>
      </c>
      <c r="E255" s="328"/>
      <c r="F255" s="340" t="s">
        <v>767</v>
      </c>
      <c r="G255" s="342">
        <f>+G256+G257</f>
        <v>0</v>
      </c>
      <c r="H255" s="342">
        <f t="shared" ref="H255:K255" si="116">+H256+H257</f>
        <v>0</v>
      </c>
      <c r="I255" s="342">
        <f t="shared" si="116"/>
        <v>0</v>
      </c>
      <c r="J255" s="342">
        <f t="shared" si="116"/>
        <v>0</v>
      </c>
      <c r="K255" s="53">
        <f t="shared" si="116"/>
        <v>0</v>
      </c>
    </row>
    <row r="256" spans="1:11" ht="12.75">
      <c r="A256" s="331">
        <v>2</v>
      </c>
      <c r="B256" s="332">
        <v>4</v>
      </c>
      <c r="C256" s="332">
        <v>1</v>
      </c>
      <c r="D256" s="332">
        <v>2</v>
      </c>
      <c r="E256" s="332" t="s">
        <v>572</v>
      </c>
      <c r="F256" s="335" t="s">
        <v>768</v>
      </c>
      <c r="G256" s="334"/>
      <c r="H256" s="334"/>
      <c r="I256" s="334"/>
      <c r="J256" s="311">
        <f t="shared" si="102"/>
        <v>0</v>
      </c>
      <c r="K256" s="313">
        <f t="shared" si="87"/>
        <v>0</v>
      </c>
    </row>
    <row r="257" spans="1:11" ht="12.75">
      <c r="A257" s="331">
        <v>2</v>
      </c>
      <c r="B257" s="332">
        <v>4</v>
      </c>
      <c r="C257" s="332">
        <v>1</v>
      </c>
      <c r="D257" s="332">
        <v>2</v>
      </c>
      <c r="E257" s="332" t="s">
        <v>574</v>
      </c>
      <c r="F257" s="335" t="s">
        <v>769</v>
      </c>
      <c r="G257" s="334"/>
      <c r="H257" s="334"/>
      <c r="I257" s="334"/>
      <c r="J257" s="311">
        <f t="shared" si="102"/>
        <v>0</v>
      </c>
      <c r="K257" s="313">
        <f t="shared" ref="K257:K320" si="117">IFERROR(J257/$J$18*100,"0.00")</f>
        <v>0</v>
      </c>
    </row>
    <row r="258" spans="1:11" ht="12.75">
      <c r="A258" s="327">
        <v>2</v>
      </c>
      <c r="B258" s="328">
        <v>4</v>
      </c>
      <c r="C258" s="328">
        <v>1</v>
      </c>
      <c r="D258" s="328">
        <v>5</v>
      </c>
      <c r="E258" s="328"/>
      <c r="F258" s="329" t="s">
        <v>770</v>
      </c>
      <c r="G258" s="330">
        <f>+G259</f>
        <v>0</v>
      </c>
      <c r="H258" s="330">
        <f t="shared" ref="H258:K258" si="118">+H259</f>
        <v>0</v>
      </c>
      <c r="I258" s="330">
        <f t="shared" si="118"/>
        <v>0</v>
      </c>
      <c r="J258" s="330">
        <f t="shared" si="118"/>
        <v>0</v>
      </c>
      <c r="K258" s="53">
        <f t="shared" si="118"/>
        <v>0</v>
      </c>
    </row>
    <row r="259" spans="1:11" ht="12.75">
      <c r="A259" s="331">
        <v>2</v>
      </c>
      <c r="B259" s="332">
        <v>4</v>
      </c>
      <c r="C259" s="332">
        <v>1</v>
      </c>
      <c r="D259" s="332">
        <v>5</v>
      </c>
      <c r="E259" s="332" t="s">
        <v>572</v>
      </c>
      <c r="F259" s="335" t="s">
        <v>770</v>
      </c>
      <c r="G259" s="341"/>
      <c r="H259" s="341"/>
      <c r="I259" s="341"/>
      <c r="J259" s="311">
        <f t="shared" si="102"/>
        <v>0</v>
      </c>
      <c r="K259" s="313">
        <f t="shared" si="117"/>
        <v>0</v>
      </c>
    </row>
    <row r="260" spans="1:11" ht="12.75">
      <c r="A260" s="327">
        <v>2</v>
      </c>
      <c r="B260" s="328">
        <v>4</v>
      </c>
      <c r="C260" s="328">
        <v>1</v>
      </c>
      <c r="D260" s="328">
        <v>6</v>
      </c>
      <c r="E260" s="332"/>
      <c r="F260" s="329" t="s">
        <v>771</v>
      </c>
      <c r="G260" s="342">
        <f>+G261</f>
        <v>0</v>
      </c>
      <c r="H260" s="342">
        <f t="shared" ref="H260:K260" si="119">+H261</f>
        <v>0</v>
      </c>
      <c r="I260" s="342">
        <f t="shared" si="119"/>
        <v>0</v>
      </c>
      <c r="J260" s="342">
        <f t="shared" si="119"/>
        <v>0</v>
      </c>
      <c r="K260" s="53">
        <f t="shared" si="119"/>
        <v>0</v>
      </c>
    </row>
    <row r="261" spans="1:11" ht="12.75">
      <c r="A261" s="331">
        <v>2</v>
      </c>
      <c r="B261" s="332">
        <v>4</v>
      </c>
      <c r="C261" s="332">
        <v>1</v>
      </c>
      <c r="D261" s="332">
        <v>6</v>
      </c>
      <c r="E261" s="332" t="s">
        <v>572</v>
      </c>
      <c r="F261" s="335" t="s">
        <v>772</v>
      </c>
      <c r="G261" s="341"/>
      <c r="H261" s="341"/>
      <c r="I261" s="341"/>
      <c r="J261" s="311">
        <f t="shared" si="102"/>
        <v>0</v>
      </c>
      <c r="K261" s="313">
        <f t="shared" si="117"/>
        <v>0</v>
      </c>
    </row>
    <row r="262" spans="1:11" ht="12.75">
      <c r="A262" s="323">
        <v>2</v>
      </c>
      <c r="B262" s="324">
        <v>4</v>
      </c>
      <c r="C262" s="324">
        <v>4</v>
      </c>
      <c r="D262" s="324"/>
      <c r="E262" s="324"/>
      <c r="F262" s="325" t="s">
        <v>773</v>
      </c>
      <c r="G262" s="326">
        <f>+G263</f>
        <v>0</v>
      </c>
      <c r="H262" s="326">
        <f t="shared" ref="H262:K263" si="120">+H263</f>
        <v>0</v>
      </c>
      <c r="I262" s="326">
        <f t="shared" si="120"/>
        <v>0</v>
      </c>
      <c r="J262" s="326">
        <f t="shared" si="120"/>
        <v>0</v>
      </c>
      <c r="K262" s="347">
        <f t="shared" si="120"/>
        <v>0</v>
      </c>
    </row>
    <row r="263" spans="1:11" ht="12.75">
      <c r="A263" s="345">
        <v>2</v>
      </c>
      <c r="B263" s="328">
        <v>4</v>
      </c>
      <c r="C263" s="328">
        <v>4</v>
      </c>
      <c r="D263" s="328">
        <v>1</v>
      </c>
      <c r="E263" s="328"/>
      <c r="F263" s="329" t="s">
        <v>774</v>
      </c>
      <c r="G263" s="342">
        <f>+G264</f>
        <v>0</v>
      </c>
      <c r="H263" s="342">
        <f t="shared" si="120"/>
        <v>0</v>
      </c>
      <c r="I263" s="342">
        <f t="shared" si="120"/>
        <v>0</v>
      </c>
      <c r="J263" s="342">
        <f t="shared" si="120"/>
        <v>0</v>
      </c>
      <c r="K263" s="53">
        <f t="shared" si="120"/>
        <v>0</v>
      </c>
    </row>
    <row r="264" spans="1:11" ht="22.5">
      <c r="A264" s="346">
        <v>2</v>
      </c>
      <c r="B264" s="332">
        <v>4</v>
      </c>
      <c r="C264" s="332">
        <v>4</v>
      </c>
      <c r="D264" s="332">
        <v>1</v>
      </c>
      <c r="E264" s="332" t="s">
        <v>581</v>
      </c>
      <c r="F264" s="335" t="s">
        <v>775</v>
      </c>
      <c r="G264" s="334"/>
      <c r="H264" s="27"/>
      <c r="I264" s="27"/>
      <c r="J264" s="311">
        <f t="shared" si="102"/>
        <v>0</v>
      </c>
      <c r="K264" s="313">
        <f t="shared" si="117"/>
        <v>0</v>
      </c>
    </row>
    <row r="265" spans="1:11" ht="12.75">
      <c r="A265" s="323">
        <v>2</v>
      </c>
      <c r="B265" s="324">
        <v>4</v>
      </c>
      <c r="C265" s="324">
        <v>9</v>
      </c>
      <c r="D265" s="324"/>
      <c r="E265" s="324"/>
      <c r="F265" s="325" t="s">
        <v>776</v>
      </c>
      <c r="G265" s="326">
        <f>+G266+G268</f>
        <v>0</v>
      </c>
      <c r="H265" s="326">
        <f t="shared" ref="H265:K265" si="121">+H266+H268</f>
        <v>0</v>
      </c>
      <c r="I265" s="326">
        <f t="shared" si="121"/>
        <v>0</v>
      </c>
      <c r="J265" s="326">
        <f t="shared" si="121"/>
        <v>0</v>
      </c>
      <c r="K265" s="326">
        <f t="shared" si="121"/>
        <v>0</v>
      </c>
    </row>
    <row r="266" spans="1:11" ht="12.75">
      <c r="A266" s="327">
        <v>2</v>
      </c>
      <c r="B266" s="328">
        <v>4</v>
      </c>
      <c r="C266" s="328">
        <v>9</v>
      </c>
      <c r="D266" s="328">
        <v>1</v>
      </c>
      <c r="E266" s="328"/>
      <c r="F266" s="329" t="s">
        <v>776</v>
      </c>
      <c r="G266" s="342">
        <f>+G267</f>
        <v>0</v>
      </c>
      <c r="H266" s="342">
        <f t="shared" ref="H266:K266" si="122">+H267</f>
        <v>0</v>
      </c>
      <c r="I266" s="342">
        <f t="shared" si="122"/>
        <v>0</v>
      </c>
      <c r="J266" s="342">
        <f t="shared" si="122"/>
        <v>0</v>
      </c>
      <c r="K266" s="53">
        <f t="shared" si="122"/>
        <v>0</v>
      </c>
    </row>
    <row r="267" spans="1:11" ht="12.75">
      <c r="A267" s="331">
        <v>2</v>
      </c>
      <c r="B267" s="332">
        <v>4</v>
      </c>
      <c r="C267" s="332">
        <v>9</v>
      </c>
      <c r="D267" s="332">
        <v>1</v>
      </c>
      <c r="E267" s="332" t="s">
        <v>572</v>
      </c>
      <c r="F267" s="335" t="s">
        <v>776</v>
      </c>
      <c r="G267" s="341"/>
      <c r="H267" s="341"/>
      <c r="I267" s="341"/>
      <c r="J267" s="311">
        <f>+J268</f>
        <v>0</v>
      </c>
      <c r="K267" s="313">
        <f t="shared" si="117"/>
        <v>0</v>
      </c>
    </row>
    <row r="268" spans="1:11" ht="12.75">
      <c r="A268" s="327">
        <v>2</v>
      </c>
      <c r="B268" s="328">
        <v>4</v>
      </c>
      <c r="C268" s="328">
        <v>9</v>
      </c>
      <c r="D268" s="328">
        <v>4</v>
      </c>
      <c r="E268" s="328"/>
      <c r="F268" s="329" t="s">
        <v>777</v>
      </c>
      <c r="G268" s="342">
        <f>+G269</f>
        <v>0</v>
      </c>
      <c r="H268" s="342">
        <f t="shared" ref="H268:K268" si="123">+H269</f>
        <v>0</v>
      </c>
      <c r="I268" s="342">
        <f t="shared" si="123"/>
        <v>0</v>
      </c>
      <c r="J268" s="342">
        <f t="shared" si="123"/>
        <v>0</v>
      </c>
      <c r="K268" s="53">
        <f t="shared" si="123"/>
        <v>0</v>
      </c>
    </row>
    <row r="269" spans="1:11" ht="12.75">
      <c r="A269" s="331">
        <v>2</v>
      </c>
      <c r="B269" s="332">
        <v>4</v>
      </c>
      <c r="C269" s="332">
        <v>9</v>
      </c>
      <c r="D269" s="332">
        <v>4</v>
      </c>
      <c r="E269" s="332" t="s">
        <v>572</v>
      </c>
      <c r="F269" s="335" t="s">
        <v>777</v>
      </c>
      <c r="G269" s="341"/>
      <c r="H269" s="341"/>
      <c r="I269" s="341"/>
      <c r="J269" s="348">
        <f>+J270+J276+J280+J287+J295</f>
        <v>0</v>
      </c>
      <c r="K269" s="313">
        <f t="shared" si="117"/>
        <v>0</v>
      </c>
    </row>
    <row r="270" spans="1:11" ht="12.75">
      <c r="A270" s="319">
        <v>2</v>
      </c>
      <c r="B270" s="320">
        <v>6</v>
      </c>
      <c r="C270" s="320"/>
      <c r="D270" s="320"/>
      <c r="E270" s="320"/>
      <c r="F270" s="321" t="s">
        <v>778</v>
      </c>
      <c r="G270" s="322">
        <f>+G271+G282+G289+G294+G301+G310+G313</f>
        <v>0</v>
      </c>
      <c r="H270" s="322">
        <f t="shared" ref="H270:K270" si="124">+H271+H282+H289+H294+H301+H310+H313</f>
        <v>0</v>
      </c>
      <c r="I270" s="322">
        <f t="shared" si="124"/>
        <v>0</v>
      </c>
      <c r="J270" s="322">
        <f t="shared" si="124"/>
        <v>0</v>
      </c>
      <c r="K270" s="322">
        <f t="shared" si="124"/>
        <v>0</v>
      </c>
    </row>
    <row r="271" spans="1:11" ht="12.75">
      <c r="A271" s="323">
        <v>2</v>
      </c>
      <c r="B271" s="324">
        <v>6</v>
      </c>
      <c r="C271" s="324">
        <v>1</v>
      </c>
      <c r="D271" s="324"/>
      <c r="E271" s="324"/>
      <c r="F271" s="325" t="s">
        <v>779</v>
      </c>
      <c r="G271" s="326">
        <f>+G272+G274+G276+G278+G280</f>
        <v>0</v>
      </c>
      <c r="H271" s="326">
        <f t="shared" ref="H271:K271" si="125">+H272+H274+H276+H278+H280</f>
        <v>0</v>
      </c>
      <c r="I271" s="326">
        <f t="shared" si="125"/>
        <v>0</v>
      </c>
      <c r="J271" s="326">
        <f t="shared" si="125"/>
        <v>0</v>
      </c>
      <c r="K271" s="326">
        <f t="shared" si="125"/>
        <v>0</v>
      </c>
    </row>
    <row r="272" spans="1:11" ht="12.75">
      <c r="A272" s="327">
        <v>2</v>
      </c>
      <c r="B272" s="328">
        <v>6</v>
      </c>
      <c r="C272" s="328">
        <v>1</v>
      </c>
      <c r="D272" s="328">
        <v>1</v>
      </c>
      <c r="E272" s="328"/>
      <c r="F272" s="340" t="s">
        <v>780</v>
      </c>
      <c r="G272" s="342">
        <f>+G273</f>
        <v>0</v>
      </c>
      <c r="H272" s="342">
        <f t="shared" ref="H272:K272" si="126">+H273</f>
        <v>0</v>
      </c>
      <c r="I272" s="342">
        <f t="shared" si="126"/>
        <v>0</v>
      </c>
      <c r="J272" s="342">
        <f t="shared" si="126"/>
        <v>0</v>
      </c>
      <c r="K272" s="53">
        <f t="shared" si="126"/>
        <v>0</v>
      </c>
    </row>
    <row r="273" spans="1:11" ht="12.75">
      <c r="A273" s="331">
        <v>2</v>
      </c>
      <c r="B273" s="332">
        <v>6</v>
      </c>
      <c r="C273" s="332">
        <v>1</v>
      </c>
      <c r="D273" s="332">
        <v>1</v>
      </c>
      <c r="E273" s="332" t="s">
        <v>572</v>
      </c>
      <c r="F273" s="333" t="s">
        <v>780</v>
      </c>
      <c r="G273" s="341"/>
      <c r="H273" s="27"/>
      <c r="I273" s="27"/>
      <c r="J273" s="311">
        <f>SUBTOTAL(9,G273:I273)</f>
        <v>0</v>
      </c>
      <c r="K273" s="313">
        <f t="shared" si="117"/>
        <v>0</v>
      </c>
    </row>
    <row r="274" spans="1:11" ht="12.75">
      <c r="A274" s="327">
        <v>2</v>
      </c>
      <c r="B274" s="328">
        <v>6</v>
      </c>
      <c r="C274" s="328">
        <v>1</v>
      </c>
      <c r="D274" s="328">
        <v>2</v>
      </c>
      <c r="E274" s="328"/>
      <c r="F274" s="340" t="s">
        <v>781</v>
      </c>
      <c r="G274" s="342">
        <f>+G275</f>
        <v>0</v>
      </c>
      <c r="H274" s="342">
        <f t="shared" ref="H274:K274" si="127">+H275</f>
        <v>0</v>
      </c>
      <c r="I274" s="342">
        <f t="shared" si="127"/>
        <v>0</v>
      </c>
      <c r="J274" s="342">
        <f t="shared" si="127"/>
        <v>0</v>
      </c>
      <c r="K274" s="53">
        <f t="shared" si="127"/>
        <v>0</v>
      </c>
    </row>
    <row r="275" spans="1:11" ht="12.75">
      <c r="A275" s="331">
        <v>2</v>
      </c>
      <c r="B275" s="332">
        <v>6</v>
      </c>
      <c r="C275" s="332">
        <v>1</v>
      </c>
      <c r="D275" s="332">
        <v>2</v>
      </c>
      <c r="E275" s="332" t="s">
        <v>572</v>
      </c>
      <c r="F275" s="335" t="s">
        <v>781</v>
      </c>
      <c r="G275" s="341"/>
      <c r="H275" s="28"/>
      <c r="I275" s="28"/>
      <c r="J275" s="311">
        <f>SUBTOTAL(9,G275:I275)</f>
        <v>0</v>
      </c>
      <c r="K275" s="313">
        <f t="shared" si="117"/>
        <v>0</v>
      </c>
    </row>
    <row r="276" spans="1:11" ht="12.75">
      <c r="A276" s="327">
        <v>2</v>
      </c>
      <c r="B276" s="328">
        <v>6</v>
      </c>
      <c r="C276" s="328">
        <v>1</v>
      </c>
      <c r="D276" s="328">
        <v>3</v>
      </c>
      <c r="E276" s="328"/>
      <c r="F276" s="329" t="s">
        <v>782</v>
      </c>
      <c r="G276" s="342">
        <f>+G277</f>
        <v>0</v>
      </c>
      <c r="H276" s="342">
        <f t="shared" ref="H276:K276" si="128">+H277</f>
        <v>0</v>
      </c>
      <c r="I276" s="342">
        <f t="shared" si="128"/>
        <v>0</v>
      </c>
      <c r="J276" s="342">
        <f t="shared" si="128"/>
        <v>0</v>
      </c>
      <c r="K276" s="53">
        <f t="shared" si="128"/>
        <v>0</v>
      </c>
    </row>
    <row r="277" spans="1:11" ht="12.75">
      <c r="A277" s="331">
        <v>2</v>
      </c>
      <c r="B277" s="332">
        <v>6</v>
      </c>
      <c r="C277" s="332">
        <v>1</v>
      </c>
      <c r="D277" s="332">
        <v>3</v>
      </c>
      <c r="E277" s="332" t="s">
        <v>572</v>
      </c>
      <c r="F277" s="335" t="s">
        <v>782</v>
      </c>
      <c r="G277" s="341"/>
      <c r="H277" s="27"/>
      <c r="I277" s="27"/>
      <c r="J277" s="311">
        <f>SUBTOTAL(9,G277:I277)</f>
        <v>0</v>
      </c>
      <c r="K277" s="313">
        <f t="shared" si="117"/>
        <v>0</v>
      </c>
    </row>
    <row r="278" spans="1:11" ht="12.75">
      <c r="A278" s="327">
        <v>2</v>
      </c>
      <c r="B278" s="328">
        <v>6</v>
      </c>
      <c r="C278" s="328">
        <v>1</v>
      </c>
      <c r="D278" s="328">
        <v>4</v>
      </c>
      <c r="E278" s="328"/>
      <c r="F278" s="340" t="s">
        <v>783</v>
      </c>
      <c r="G278" s="342">
        <f>+G279</f>
        <v>0</v>
      </c>
      <c r="H278" s="342">
        <f t="shared" ref="H278:K278" si="129">+H279</f>
        <v>0</v>
      </c>
      <c r="I278" s="342">
        <f t="shared" si="129"/>
        <v>0</v>
      </c>
      <c r="J278" s="342">
        <f t="shared" si="129"/>
        <v>0</v>
      </c>
      <c r="K278" s="53">
        <f t="shared" si="129"/>
        <v>0</v>
      </c>
    </row>
    <row r="279" spans="1:11" ht="12.75">
      <c r="A279" s="331">
        <v>2</v>
      </c>
      <c r="B279" s="332">
        <v>6</v>
      </c>
      <c r="C279" s="332">
        <v>1</v>
      </c>
      <c r="D279" s="332">
        <v>4</v>
      </c>
      <c r="E279" s="332" t="s">
        <v>572</v>
      </c>
      <c r="F279" s="335" t="s">
        <v>783</v>
      </c>
      <c r="G279" s="341"/>
      <c r="H279" s="28"/>
      <c r="I279" s="28"/>
      <c r="J279" s="311">
        <f>SUBTOTAL(9,G279:I279)</f>
        <v>0</v>
      </c>
      <c r="K279" s="313">
        <f t="shared" si="117"/>
        <v>0</v>
      </c>
    </row>
    <row r="280" spans="1:11" ht="12.75">
      <c r="A280" s="327">
        <v>2</v>
      </c>
      <c r="B280" s="328">
        <v>6</v>
      </c>
      <c r="C280" s="328">
        <v>1</v>
      </c>
      <c r="D280" s="328">
        <v>9</v>
      </c>
      <c r="E280" s="328"/>
      <c r="F280" s="340" t="s">
        <v>784</v>
      </c>
      <c r="G280" s="342">
        <f>+G281</f>
        <v>0</v>
      </c>
      <c r="H280" s="342">
        <f t="shared" ref="H280:K280" si="130">+H281</f>
        <v>0</v>
      </c>
      <c r="I280" s="342">
        <f t="shared" si="130"/>
        <v>0</v>
      </c>
      <c r="J280" s="342">
        <f t="shared" si="130"/>
        <v>0</v>
      </c>
      <c r="K280" s="53">
        <f t="shared" si="130"/>
        <v>0</v>
      </c>
    </row>
    <row r="281" spans="1:11" ht="12.75">
      <c r="A281" s="331">
        <v>2</v>
      </c>
      <c r="B281" s="332">
        <v>6</v>
      </c>
      <c r="C281" s="332">
        <v>1</v>
      </c>
      <c r="D281" s="332">
        <v>9</v>
      </c>
      <c r="E281" s="332" t="s">
        <v>572</v>
      </c>
      <c r="F281" s="335" t="s">
        <v>784</v>
      </c>
      <c r="G281" s="341"/>
      <c r="H281" s="27"/>
      <c r="I281" s="27"/>
      <c r="J281" s="311">
        <f t="shared" ref="J281:J286" si="131">SUBTOTAL(9,G281:I281)</f>
        <v>0</v>
      </c>
      <c r="K281" s="313">
        <f t="shared" si="117"/>
        <v>0</v>
      </c>
    </row>
    <row r="282" spans="1:11" ht="12.75">
      <c r="A282" s="323">
        <v>2</v>
      </c>
      <c r="B282" s="324">
        <v>6</v>
      </c>
      <c r="C282" s="324">
        <v>2</v>
      </c>
      <c r="D282" s="324"/>
      <c r="E282" s="324"/>
      <c r="F282" s="325" t="s">
        <v>785</v>
      </c>
      <c r="G282" s="326">
        <f>+G283+G285+G287</f>
        <v>0</v>
      </c>
      <c r="H282" s="326">
        <f t="shared" ref="H282:K282" si="132">+H283+H285+H287</f>
        <v>0</v>
      </c>
      <c r="I282" s="326">
        <f t="shared" si="132"/>
        <v>0</v>
      </c>
      <c r="J282" s="326">
        <f t="shared" si="132"/>
        <v>0</v>
      </c>
      <c r="K282" s="326">
        <f t="shared" si="132"/>
        <v>0</v>
      </c>
    </row>
    <row r="283" spans="1:11" ht="12.75">
      <c r="A283" s="327">
        <v>2</v>
      </c>
      <c r="B283" s="328">
        <v>6</v>
      </c>
      <c r="C283" s="328">
        <v>2</v>
      </c>
      <c r="D283" s="328">
        <v>1</v>
      </c>
      <c r="E283" s="328"/>
      <c r="F283" s="340" t="s">
        <v>786</v>
      </c>
      <c r="G283" s="342">
        <f>+G284</f>
        <v>0</v>
      </c>
      <c r="H283" s="342">
        <f t="shared" ref="H283:K283" si="133">+H284</f>
        <v>0</v>
      </c>
      <c r="I283" s="342">
        <f t="shared" si="133"/>
        <v>0</v>
      </c>
      <c r="J283" s="342">
        <f t="shared" si="133"/>
        <v>0</v>
      </c>
      <c r="K283" s="53">
        <f t="shared" si="133"/>
        <v>0</v>
      </c>
    </row>
    <row r="284" spans="1:11" ht="12.75">
      <c r="A284" s="331">
        <v>2</v>
      </c>
      <c r="B284" s="332">
        <v>6</v>
      </c>
      <c r="C284" s="332">
        <v>2</v>
      </c>
      <c r="D284" s="332">
        <v>1</v>
      </c>
      <c r="E284" s="332" t="s">
        <v>572</v>
      </c>
      <c r="F284" s="335" t="s">
        <v>786</v>
      </c>
      <c r="G284" s="341"/>
      <c r="H284" s="27"/>
      <c r="I284" s="27"/>
      <c r="J284" s="311">
        <f t="shared" si="131"/>
        <v>0</v>
      </c>
      <c r="K284" s="313">
        <f t="shared" si="117"/>
        <v>0</v>
      </c>
    </row>
    <row r="285" spans="1:11" ht="12.75">
      <c r="A285" s="327">
        <v>2</v>
      </c>
      <c r="B285" s="328">
        <v>6</v>
      </c>
      <c r="C285" s="328">
        <v>2</v>
      </c>
      <c r="D285" s="328">
        <v>3</v>
      </c>
      <c r="E285" s="328"/>
      <c r="F285" s="340" t="s">
        <v>787</v>
      </c>
      <c r="G285" s="342">
        <f>+G286</f>
        <v>0</v>
      </c>
      <c r="H285" s="342">
        <f t="shared" ref="H285:J285" si="134">+H286</f>
        <v>0</v>
      </c>
      <c r="I285" s="342">
        <f t="shared" si="134"/>
        <v>0</v>
      </c>
      <c r="J285" s="342">
        <f t="shared" si="134"/>
        <v>0</v>
      </c>
      <c r="K285" s="53">
        <f>+K286</f>
        <v>0</v>
      </c>
    </row>
    <row r="286" spans="1:11" ht="12.75">
      <c r="A286" s="331">
        <v>2</v>
      </c>
      <c r="B286" s="332">
        <v>6</v>
      </c>
      <c r="C286" s="332">
        <v>2</v>
      </c>
      <c r="D286" s="332">
        <v>3</v>
      </c>
      <c r="E286" s="332" t="s">
        <v>572</v>
      </c>
      <c r="F286" s="335" t="s">
        <v>787</v>
      </c>
      <c r="G286" s="341"/>
      <c r="H286" s="28"/>
      <c r="I286" s="28"/>
      <c r="J286" s="311">
        <f t="shared" si="131"/>
        <v>0</v>
      </c>
      <c r="K286" s="313">
        <f t="shared" si="117"/>
        <v>0</v>
      </c>
    </row>
    <row r="287" spans="1:11" ht="12.75">
      <c r="A287" s="327">
        <v>2</v>
      </c>
      <c r="B287" s="328">
        <v>6</v>
      </c>
      <c r="C287" s="328">
        <v>2</v>
      </c>
      <c r="D287" s="328">
        <v>4</v>
      </c>
      <c r="E287" s="328"/>
      <c r="F287" s="340" t="s">
        <v>788</v>
      </c>
      <c r="G287" s="342">
        <f>+G288</f>
        <v>0</v>
      </c>
      <c r="H287" s="29">
        <f>+H288+H289+H290+H291+H292+H293+H294</f>
        <v>0</v>
      </c>
      <c r="I287" s="29">
        <f>+I288+I289+I290+I291+I292+I293+I294</f>
        <v>0</v>
      </c>
      <c r="J287" s="29">
        <f>+J288+J289+J290+J291+J292+J293+J294</f>
        <v>0</v>
      </c>
      <c r="K287" s="53">
        <f t="shared" si="117"/>
        <v>0</v>
      </c>
    </row>
    <row r="288" spans="1:11" ht="12.75">
      <c r="A288" s="331">
        <v>2</v>
      </c>
      <c r="B288" s="332">
        <v>6</v>
      </c>
      <c r="C288" s="332">
        <v>2</v>
      </c>
      <c r="D288" s="332">
        <v>4</v>
      </c>
      <c r="E288" s="332" t="s">
        <v>572</v>
      </c>
      <c r="F288" s="333" t="s">
        <v>788</v>
      </c>
      <c r="G288" s="341"/>
      <c r="H288" s="27"/>
      <c r="I288" s="27"/>
      <c r="J288" s="311">
        <f t="shared" ref="J288:J293" si="135">SUBTOTAL(9,G288:I288)</f>
        <v>0</v>
      </c>
      <c r="K288" s="313">
        <f t="shared" si="117"/>
        <v>0</v>
      </c>
    </row>
    <row r="289" spans="1:11" ht="12.75">
      <c r="A289" s="323">
        <v>2</v>
      </c>
      <c r="B289" s="324">
        <v>6</v>
      </c>
      <c r="C289" s="324">
        <v>3</v>
      </c>
      <c r="D289" s="324"/>
      <c r="E289" s="324"/>
      <c r="F289" s="325" t="s">
        <v>789</v>
      </c>
      <c r="G289" s="326">
        <f>+G290+G292</f>
        <v>0</v>
      </c>
      <c r="H289" s="326">
        <f t="shared" ref="H289:K289" si="136">+H290+H292</f>
        <v>0</v>
      </c>
      <c r="I289" s="326">
        <f t="shared" si="136"/>
        <v>0</v>
      </c>
      <c r="J289" s="326">
        <f t="shared" si="136"/>
        <v>0</v>
      </c>
      <c r="K289" s="326">
        <f t="shared" si="136"/>
        <v>0</v>
      </c>
    </row>
    <row r="290" spans="1:11" ht="12.75">
      <c r="A290" s="327">
        <v>2</v>
      </c>
      <c r="B290" s="328">
        <v>6</v>
      </c>
      <c r="C290" s="328">
        <v>3</v>
      </c>
      <c r="D290" s="328">
        <v>1</v>
      </c>
      <c r="E290" s="328"/>
      <c r="F290" s="329" t="s">
        <v>790</v>
      </c>
      <c r="G290" s="342">
        <f>+G291</f>
        <v>0</v>
      </c>
      <c r="H290" s="342">
        <f t="shared" ref="H290:K290" si="137">+H291</f>
        <v>0</v>
      </c>
      <c r="I290" s="342">
        <f t="shared" si="137"/>
        <v>0</v>
      </c>
      <c r="J290" s="342">
        <f t="shared" si="137"/>
        <v>0</v>
      </c>
      <c r="K290" s="53">
        <f t="shared" si="137"/>
        <v>0</v>
      </c>
    </row>
    <row r="291" spans="1:11" ht="12.75">
      <c r="A291" s="331">
        <v>2</v>
      </c>
      <c r="B291" s="332">
        <v>6</v>
      </c>
      <c r="C291" s="332">
        <v>3</v>
      </c>
      <c r="D291" s="332">
        <v>1</v>
      </c>
      <c r="E291" s="332" t="s">
        <v>572</v>
      </c>
      <c r="F291" s="333" t="s">
        <v>790</v>
      </c>
      <c r="G291" s="341"/>
      <c r="H291" s="27"/>
      <c r="I291" s="27"/>
      <c r="J291" s="311">
        <f t="shared" si="135"/>
        <v>0</v>
      </c>
      <c r="K291" s="313">
        <f t="shared" si="117"/>
        <v>0</v>
      </c>
    </row>
    <row r="292" spans="1:11" ht="12.75">
      <c r="A292" s="327">
        <v>2</v>
      </c>
      <c r="B292" s="328">
        <v>6</v>
      </c>
      <c r="C292" s="328">
        <v>3</v>
      </c>
      <c r="D292" s="328">
        <v>2</v>
      </c>
      <c r="E292" s="328"/>
      <c r="F292" s="340" t="s">
        <v>791</v>
      </c>
      <c r="G292" s="342">
        <f>+G293</f>
        <v>0</v>
      </c>
      <c r="H292" s="342">
        <f t="shared" ref="H292:K292" si="138">+H293</f>
        <v>0</v>
      </c>
      <c r="I292" s="342">
        <f t="shared" si="138"/>
        <v>0</v>
      </c>
      <c r="J292" s="342">
        <f t="shared" si="138"/>
        <v>0</v>
      </c>
      <c r="K292" s="53">
        <f t="shared" si="138"/>
        <v>0</v>
      </c>
    </row>
    <row r="293" spans="1:11" ht="12.75">
      <c r="A293" s="331">
        <v>2</v>
      </c>
      <c r="B293" s="332">
        <v>6</v>
      </c>
      <c r="C293" s="332">
        <v>3</v>
      </c>
      <c r="D293" s="332">
        <v>2</v>
      </c>
      <c r="E293" s="332" t="s">
        <v>572</v>
      </c>
      <c r="F293" s="335" t="s">
        <v>791</v>
      </c>
      <c r="G293" s="341"/>
      <c r="H293" s="27"/>
      <c r="I293" s="27"/>
      <c r="J293" s="311">
        <f t="shared" si="135"/>
        <v>0</v>
      </c>
      <c r="K293" s="313">
        <f t="shared" si="117"/>
        <v>0</v>
      </c>
    </row>
    <row r="294" spans="1:11" ht="12.75">
      <c r="A294" s="323">
        <v>2</v>
      </c>
      <c r="B294" s="324">
        <v>6</v>
      </c>
      <c r="C294" s="324">
        <v>4</v>
      </c>
      <c r="D294" s="324"/>
      <c r="E294" s="324"/>
      <c r="F294" s="325" t="s">
        <v>792</v>
      </c>
      <c r="G294" s="326">
        <f>+G295+G297+G299</f>
        <v>0</v>
      </c>
      <c r="H294" s="326">
        <f t="shared" ref="H294:K294" si="139">+H295+H297+H299</f>
        <v>0</v>
      </c>
      <c r="I294" s="326">
        <f t="shared" si="139"/>
        <v>0</v>
      </c>
      <c r="J294" s="326">
        <f t="shared" si="139"/>
        <v>0</v>
      </c>
      <c r="K294" s="326">
        <f t="shared" si="139"/>
        <v>0</v>
      </c>
    </row>
    <row r="295" spans="1:11" ht="12.75">
      <c r="A295" s="327">
        <v>2</v>
      </c>
      <c r="B295" s="328">
        <v>6</v>
      </c>
      <c r="C295" s="328">
        <v>4</v>
      </c>
      <c r="D295" s="328">
        <v>1</v>
      </c>
      <c r="E295" s="328"/>
      <c r="F295" s="340" t="s">
        <v>793</v>
      </c>
      <c r="G295" s="342">
        <f>+G296</f>
        <v>0</v>
      </c>
      <c r="H295" s="342">
        <f t="shared" ref="H295:K295" si="140">+H296</f>
        <v>0</v>
      </c>
      <c r="I295" s="342">
        <f t="shared" si="140"/>
        <v>0</v>
      </c>
      <c r="J295" s="342">
        <f t="shared" si="140"/>
        <v>0</v>
      </c>
      <c r="K295" s="53">
        <f t="shared" si="140"/>
        <v>0</v>
      </c>
    </row>
    <row r="296" spans="1:11" ht="12.75">
      <c r="A296" s="331">
        <v>2</v>
      </c>
      <c r="B296" s="332">
        <v>6</v>
      </c>
      <c r="C296" s="332">
        <v>4</v>
      </c>
      <c r="D296" s="332">
        <v>1</v>
      </c>
      <c r="E296" s="332" t="s">
        <v>572</v>
      </c>
      <c r="F296" s="335" t="s">
        <v>793</v>
      </c>
      <c r="G296" s="341"/>
      <c r="H296" s="28"/>
      <c r="I296" s="28"/>
      <c r="J296" s="311">
        <f>SUBTOTAL(9,G296:I296)</f>
        <v>0</v>
      </c>
      <c r="K296" s="313">
        <f t="shared" si="117"/>
        <v>0</v>
      </c>
    </row>
    <row r="297" spans="1:11" ht="12.75">
      <c r="A297" s="327">
        <v>2</v>
      </c>
      <c r="B297" s="328">
        <v>6</v>
      </c>
      <c r="C297" s="328">
        <v>4</v>
      </c>
      <c r="D297" s="328">
        <v>2</v>
      </c>
      <c r="E297" s="328"/>
      <c r="F297" s="340" t="s">
        <v>794</v>
      </c>
      <c r="G297" s="342">
        <f>+G298</f>
        <v>0</v>
      </c>
      <c r="H297" s="342">
        <f t="shared" ref="H297:K297" si="141">+H298</f>
        <v>0</v>
      </c>
      <c r="I297" s="342">
        <f t="shared" si="141"/>
        <v>0</v>
      </c>
      <c r="J297" s="342">
        <f t="shared" si="141"/>
        <v>0</v>
      </c>
      <c r="K297" s="53">
        <f t="shared" si="141"/>
        <v>0</v>
      </c>
    </row>
    <row r="298" spans="1:11" ht="12.75">
      <c r="A298" s="331">
        <v>2</v>
      </c>
      <c r="B298" s="332">
        <v>6</v>
      </c>
      <c r="C298" s="332">
        <v>4</v>
      </c>
      <c r="D298" s="332">
        <v>2</v>
      </c>
      <c r="E298" s="332" t="s">
        <v>572</v>
      </c>
      <c r="F298" s="335" t="s">
        <v>794</v>
      </c>
      <c r="G298" s="341"/>
      <c r="H298" s="341"/>
      <c r="I298" s="341"/>
      <c r="J298" s="311">
        <f>+J299+J300+J301+J302+J303+J304+J305</f>
        <v>0</v>
      </c>
      <c r="K298" s="313">
        <f t="shared" si="117"/>
        <v>0</v>
      </c>
    </row>
    <row r="299" spans="1:11" ht="12.75">
      <c r="A299" s="327">
        <v>2</v>
      </c>
      <c r="B299" s="328">
        <v>6</v>
      </c>
      <c r="C299" s="328">
        <v>4</v>
      </c>
      <c r="D299" s="328">
        <v>8</v>
      </c>
      <c r="E299" s="328"/>
      <c r="F299" s="340" t="s">
        <v>795</v>
      </c>
      <c r="G299" s="342">
        <f>+G300</f>
        <v>0</v>
      </c>
      <c r="H299" s="342">
        <f t="shared" ref="H299:K299" si="142">+H300</f>
        <v>0</v>
      </c>
      <c r="I299" s="342">
        <f t="shared" si="142"/>
        <v>0</v>
      </c>
      <c r="J299" s="342">
        <f t="shared" si="142"/>
        <v>0</v>
      </c>
      <c r="K299" s="53">
        <f t="shared" si="142"/>
        <v>0</v>
      </c>
    </row>
    <row r="300" spans="1:11" ht="12.75">
      <c r="A300" s="331">
        <v>2</v>
      </c>
      <c r="B300" s="332">
        <v>6</v>
      </c>
      <c r="C300" s="332">
        <v>4</v>
      </c>
      <c r="D300" s="332">
        <v>8</v>
      </c>
      <c r="E300" s="332" t="s">
        <v>572</v>
      </c>
      <c r="F300" s="335" t="s">
        <v>795</v>
      </c>
      <c r="G300" s="341"/>
      <c r="H300" s="27"/>
      <c r="I300" s="27"/>
      <c r="J300" s="311">
        <f t="shared" ref="J300:J305" si="143">SUBTOTAL(9,G300:I300)</f>
        <v>0</v>
      </c>
      <c r="K300" s="313">
        <f t="shared" si="117"/>
        <v>0</v>
      </c>
    </row>
    <row r="301" spans="1:11" ht="12.75">
      <c r="A301" s="323">
        <v>2</v>
      </c>
      <c r="B301" s="324">
        <v>6</v>
      </c>
      <c r="C301" s="324">
        <v>5</v>
      </c>
      <c r="D301" s="324"/>
      <c r="E301" s="324"/>
      <c r="F301" s="325" t="s">
        <v>796</v>
      </c>
      <c r="G301" s="326">
        <f>+G302+G304+G306+G308</f>
        <v>0</v>
      </c>
      <c r="H301" s="326">
        <f t="shared" ref="H301:K301" si="144">+H302+H304+H306+H308</f>
        <v>0</v>
      </c>
      <c r="I301" s="326">
        <f t="shared" si="144"/>
        <v>0</v>
      </c>
      <c r="J301" s="326">
        <f t="shared" si="144"/>
        <v>0</v>
      </c>
      <c r="K301" s="326">
        <f t="shared" si="144"/>
        <v>0</v>
      </c>
    </row>
    <row r="302" spans="1:11" ht="12.75">
      <c r="A302" s="327">
        <v>2</v>
      </c>
      <c r="B302" s="328">
        <v>6</v>
      </c>
      <c r="C302" s="328">
        <v>5</v>
      </c>
      <c r="D302" s="328">
        <v>2</v>
      </c>
      <c r="E302" s="328"/>
      <c r="F302" s="340" t="s">
        <v>797</v>
      </c>
      <c r="G302" s="342">
        <f>+G303</f>
        <v>0</v>
      </c>
      <c r="H302" s="342">
        <f t="shared" ref="H302:K302" si="145">+H303</f>
        <v>0</v>
      </c>
      <c r="I302" s="342">
        <f t="shared" si="145"/>
        <v>0</v>
      </c>
      <c r="J302" s="342">
        <f t="shared" si="145"/>
        <v>0</v>
      </c>
      <c r="K302" s="53">
        <f t="shared" si="145"/>
        <v>0</v>
      </c>
    </row>
    <row r="303" spans="1:11" ht="12.75">
      <c r="A303" s="331">
        <v>2</v>
      </c>
      <c r="B303" s="332">
        <v>6</v>
      </c>
      <c r="C303" s="332">
        <v>5</v>
      </c>
      <c r="D303" s="332">
        <v>2</v>
      </c>
      <c r="E303" s="332" t="s">
        <v>572</v>
      </c>
      <c r="F303" s="335" t="s">
        <v>797</v>
      </c>
      <c r="G303" s="341"/>
      <c r="H303" s="27"/>
      <c r="I303" s="27"/>
      <c r="J303" s="311">
        <f t="shared" si="143"/>
        <v>0</v>
      </c>
      <c r="K303" s="313">
        <f t="shared" si="117"/>
        <v>0</v>
      </c>
    </row>
    <row r="304" spans="1:11" ht="12.75">
      <c r="A304" s="327">
        <v>2</v>
      </c>
      <c r="B304" s="328">
        <v>6</v>
      </c>
      <c r="C304" s="328">
        <v>5</v>
      </c>
      <c r="D304" s="328">
        <v>4</v>
      </c>
      <c r="E304" s="328"/>
      <c r="F304" s="340" t="s">
        <v>798</v>
      </c>
      <c r="G304" s="342">
        <f>+G305</f>
        <v>0</v>
      </c>
      <c r="H304" s="342">
        <f t="shared" ref="H304:K304" si="146">+H305</f>
        <v>0</v>
      </c>
      <c r="I304" s="342">
        <f t="shared" si="146"/>
        <v>0</v>
      </c>
      <c r="J304" s="342">
        <f t="shared" si="146"/>
        <v>0</v>
      </c>
      <c r="K304" s="53">
        <f t="shared" si="146"/>
        <v>0</v>
      </c>
    </row>
    <row r="305" spans="1:11" ht="12.75">
      <c r="A305" s="331">
        <v>2</v>
      </c>
      <c r="B305" s="332">
        <v>6</v>
      </c>
      <c r="C305" s="332">
        <v>5</v>
      </c>
      <c r="D305" s="332">
        <v>4</v>
      </c>
      <c r="E305" s="332" t="s">
        <v>572</v>
      </c>
      <c r="F305" s="335" t="s">
        <v>798</v>
      </c>
      <c r="G305" s="341"/>
      <c r="H305" s="28"/>
      <c r="I305" s="28"/>
      <c r="J305" s="311">
        <f t="shared" si="143"/>
        <v>0</v>
      </c>
      <c r="K305" s="313">
        <f t="shared" si="117"/>
        <v>0</v>
      </c>
    </row>
    <row r="306" spans="1:11" ht="12.75">
      <c r="A306" s="327">
        <v>2</v>
      </c>
      <c r="B306" s="328">
        <v>6</v>
      </c>
      <c r="C306" s="328">
        <v>5</v>
      </c>
      <c r="D306" s="328">
        <v>5</v>
      </c>
      <c r="E306" s="328"/>
      <c r="F306" s="340" t="s">
        <v>799</v>
      </c>
      <c r="G306" s="342">
        <f>+G307</f>
        <v>0</v>
      </c>
      <c r="H306" s="342">
        <f t="shared" ref="H306:K306" si="147">+H307</f>
        <v>0</v>
      </c>
      <c r="I306" s="342">
        <f t="shared" si="147"/>
        <v>0</v>
      </c>
      <c r="J306" s="342">
        <f t="shared" si="147"/>
        <v>0</v>
      </c>
      <c r="K306" s="53">
        <f t="shared" si="147"/>
        <v>0</v>
      </c>
    </row>
    <row r="307" spans="1:11" ht="12.75">
      <c r="A307" s="331">
        <v>2</v>
      </c>
      <c r="B307" s="332">
        <v>6</v>
      </c>
      <c r="C307" s="332">
        <v>5</v>
      </c>
      <c r="D307" s="332">
        <v>5</v>
      </c>
      <c r="E307" s="332" t="s">
        <v>572</v>
      </c>
      <c r="F307" s="335" t="s">
        <v>799</v>
      </c>
      <c r="G307" s="341"/>
      <c r="H307" s="27"/>
      <c r="I307" s="27"/>
      <c r="J307" s="311">
        <f t="shared" ref="J307:J312" si="148">SUBTOTAL(9,G307:I307)</f>
        <v>0</v>
      </c>
      <c r="K307" s="313">
        <f t="shared" si="117"/>
        <v>0</v>
      </c>
    </row>
    <row r="308" spans="1:11" ht="12.75">
      <c r="A308" s="327">
        <v>2</v>
      </c>
      <c r="B308" s="328">
        <v>6</v>
      </c>
      <c r="C308" s="328">
        <v>5</v>
      </c>
      <c r="D308" s="328">
        <v>6</v>
      </c>
      <c r="E308" s="328"/>
      <c r="F308" s="340" t="s">
        <v>800</v>
      </c>
      <c r="G308" s="342">
        <f>+G309</f>
        <v>0</v>
      </c>
      <c r="H308" s="342">
        <f t="shared" ref="H308:K308" si="149">+H309</f>
        <v>0</v>
      </c>
      <c r="I308" s="342">
        <f t="shared" si="149"/>
        <v>0</v>
      </c>
      <c r="J308" s="342">
        <f t="shared" si="149"/>
        <v>0</v>
      </c>
      <c r="K308" s="53">
        <f t="shared" si="149"/>
        <v>0</v>
      </c>
    </row>
    <row r="309" spans="1:11" ht="12.75">
      <c r="A309" s="331">
        <v>2</v>
      </c>
      <c r="B309" s="332">
        <v>6</v>
      </c>
      <c r="C309" s="332">
        <v>5</v>
      </c>
      <c r="D309" s="332">
        <v>6</v>
      </c>
      <c r="E309" s="332" t="s">
        <v>572</v>
      </c>
      <c r="F309" s="335" t="s">
        <v>800</v>
      </c>
      <c r="G309" s="341"/>
      <c r="H309" s="27"/>
      <c r="I309" s="27"/>
      <c r="J309" s="311">
        <f t="shared" si="148"/>
        <v>0</v>
      </c>
      <c r="K309" s="313">
        <f t="shared" si="117"/>
        <v>0</v>
      </c>
    </row>
    <row r="310" spans="1:11" ht="12.75">
      <c r="A310" s="323">
        <v>2</v>
      </c>
      <c r="B310" s="324">
        <v>6</v>
      </c>
      <c r="C310" s="324">
        <v>6</v>
      </c>
      <c r="D310" s="324"/>
      <c r="E310" s="324"/>
      <c r="F310" s="325" t="s">
        <v>801</v>
      </c>
      <c r="G310" s="326">
        <f t="shared" ref="G310:K311" si="150">+G311</f>
        <v>0</v>
      </c>
      <c r="H310" s="326">
        <f t="shared" si="150"/>
        <v>0</v>
      </c>
      <c r="I310" s="326">
        <f t="shared" si="150"/>
        <v>0</v>
      </c>
      <c r="J310" s="326">
        <f t="shared" si="150"/>
        <v>0</v>
      </c>
      <c r="K310" s="347">
        <f t="shared" si="150"/>
        <v>0</v>
      </c>
    </row>
    <row r="311" spans="1:11" ht="12.75">
      <c r="A311" s="327">
        <v>2</v>
      </c>
      <c r="B311" s="328">
        <v>6</v>
      </c>
      <c r="C311" s="328">
        <v>6</v>
      </c>
      <c r="D311" s="328">
        <v>2</v>
      </c>
      <c r="E311" s="328"/>
      <c r="F311" s="329" t="s">
        <v>820</v>
      </c>
      <c r="G311" s="342">
        <f t="shared" si="150"/>
        <v>0</v>
      </c>
      <c r="H311" s="342">
        <f t="shared" si="150"/>
        <v>0</v>
      </c>
      <c r="I311" s="342">
        <f t="shared" si="150"/>
        <v>0</v>
      </c>
      <c r="J311" s="342">
        <f t="shared" si="150"/>
        <v>0</v>
      </c>
      <c r="K311" s="53">
        <f t="shared" si="150"/>
        <v>0</v>
      </c>
    </row>
    <row r="312" spans="1:11" ht="12.75">
      <c r="A312" s="331">
        <v>2</v>
      </c>
      <c r="B312" s="332">
        <v>6</v>
      </c>
      <c r="C312" s="332">
        <v>6</v>
      </c>
      <c r="D312" s="332">
        <v>2</v>
      </c>
      <c r="E312" s="332" t="s">
        <v>572</v>
      </c>
      <c r="F312" s="335" t="s">
        <v>820</v>
      </c>
      <c r="G312" s="341"/>
      <c r="H312" s="28"/>
      <c r="I312" s="28"/>
      <c r="J312" s="311">
        <f t="shared" si="148"/>
        <v>0</v>
      </c>
      <c r="K312" s="313">
        <f t="shared" si="117"/>
        <v>0</v>
      </c>
    </row>
    <row r="313" spans="1:11" ht="12.75">
      <c r="A313" s="323">
        <v>2</v>
      </c>
      <c r="B313" s="324">
        <v>6</v>
      </c>
      <c r="C313" s="324">
        <v>8</v>
      </c>
      <c r="D313" s="324"/>
      <c r="E313" s="324"/>
      <c r="F313" s="325" t="s">
        <v>803</v>
      </c>
      <c r="G313" s="326">
        <f>+G314+G317+G319+G321</f>
        <v>0</v>
      </c>
      <c r="H313" s="32">
        <f>+H314+H316</f>
        <v>0</v>
      </c>
      <c r="I313" s="32">
        <f>+I314+I316</f>
        <v>0</v>
      </c>
      <c r="J313" s="32">
        <f>+J314+J316</f>
        <v>0</v>
      </c>
      <c r="K313" s="32">
        <f>+K314+K316</f>
        <v>0</v>
      </c>
    </row>
    <row r="314" spans="1:11" ht="12.75">
      <c r="A314" s="327">
        <v>2</v>
      </c>
      <c r="B314" s="328">
        <v>6</v>
      </c>
      <c r="C314" s="328">
        <v>8</v>
      </c>
      <c r="D314" s="328">
        <v>3</v>
      </c>
      <c r="E314" s="328"/>
      <c r="F314" s="340" t="s">
        <v>804</v>
      </c>
      <c r="G314" s="342">
        <f>+G315+G316</f>
        <v>0</v>
      </c>
      <c r="H314" s="30">
        <f>+H315</f>
        <v>0</v>
      </c>
      <c r="I314" s="30">
        <f>+I315</f>
        <v>0</v>
      </c>
      <c r="J314" s="30">
        <f>+J315</f>
        <v>0</v>
      </c>
      <c r="K314" s="53">
        <f>+K315</f>
        <v>0</v>
      </c>
    </row>
    <row r="315" spans="1:11" ht="12.75">
      <c r="A315" s="331">
        <v>2</v>
      </c>
      <c r="B315" s="332">
        <v>6</v>
      </c>
      <c r="C315" s="332">
        <v>8</v>
      </c>
      <c r="D315" s="332">
        <v>3</v>
      </c>
      <c r="E315" s="332" t="s">
        <v>572</v>
      </c>
      <c r="F315" s="335" t="s">
        <v>805</v>
      </c>
      <c r="G315" s="334"/>
      <c r="H315" s="334"/>
      <c r="I315" s="334"/>
      <c r="J315" s="311">
        <f>SUBTOTAL(9,G315:I315)</f>
        <v>0</v>
      </c>
      <c r="K315" s="313">
        <f t="shared" si="117"/>
        <v>0</v>
      </c>
    </row>
    <row r="316" spans="1:11" ht="12.75">
      <c r="A316" s="331">
        <v>2</v>
      </c>
      <c r="B316" s="332">
        <v>6</v>
      </c>
      <c r="C316" s="332">
        <v>8</v>
      </c>
      <c r="D316" s="332">
        <v>3</v>
      </c>
      <c r="E316" s="332" t="s">
        <v>574</v>
      </c>
      <c r="F316" s="335" t="s">
        <v>99</v>
      </c>
      <c r="G316" s="341"/>
      <c r="H316" s="341"/>
      <c r="I316" s="341"/>
      <c r="J316" s="311">
        <f t="shared" ref="J316:J325" si="151">SUBTOTAL(9,G316:I316)</f>
        <v>0</v>
      </c>
      <c r="K316" s="313">
        <f t="shared" si="117"/>
        <v>0</v>
      </c>
    </row>
    <row r="317" spans="1:11" ht="12.75">
      <c r="A317" s="327">
        <v>2</v>
      </c>
      <c r="B317" s="328">
        <v>6</v>
      </c>
      <c r="C317" s="328">
        <v>8</v>
      </c>
      <c r="D317" s="328">
        <v>5</v>
      </c>
      <c r="E317" s="328"/>
      <c r="F317" s="340" t="s">
        <v>806</v>
      </c>
      <c r="G317" s="342">
        <f>+G318</f>
        <v>0</v>
      </c>
      <c r="H317" s="342">
        <f t="shared" ref="H317:K317" si="152">+H318</f>
        <v>0</v>
      </c>
      <c r="I317" s="342">
        <f t="shared" si="152"/>
        <v>0</v>
      </c>
      <c r="J317" s="342">
        <f t="shared" si="152"/>
        <v>0</v>
      </c>
      <c r="K317" s="53">
        <f t="shared" si="152"/>
        <v>0</v>
      </c>
    </row>
    <row r="318" spans="1:11" ht="12.75">
      <c r="A318" s="331">
        <v>2</v>
      </c>
      <c r="B318" s="332">
        <v>6</v>
      </c>
      <c r="C318" s="332">
        <v>8</v>
      </c>
      <c r="D318" s="332">
        <v>5</v>
      </c>
      <c r="E318" s="332" t="s">
        <v>572</v>
      </c>
      <c r="F318" s="335" t="s">
        <v>806</v>
      </c>
      <c r="G318" s="341"/>
      <c r="H318" s="341"/>
      <c r="I318" s="341"/>
      <c r="J318" s="311">
        <f t="shared" si="151"/>
        <v>0</v>
      </c>
      <c r="K318" s="313">
        <f t="shared" si="117"/>
        <v>0</v>
      </c>
    </row>
    <row r="319" spans="1:11" ht="12.75">
      <c r="A319" s="327">
        <v>2</v>
      </c>
      <c r="B319" s="328">
        <v>6</v>
      </c>
      <c r="C319" s="328">
        <v>8</v>
      </c>
      <c r="D319" s="328">
        <v>8</v>
      </c>
      <c r="E319" s="328"/>
      <c r="F319" s="329" t="s">
        <v>807</v>
      </c>
      <c r="G319" s="342">
        <f>+G320</f>
        <v>0</v>
      </c>
      <c r="H319" s="342">
        <f t="shared" ref="H319:K319" si="153">+H320</f>
        <v>0</v>
      </c>
      <c r="I319" s="342">
        <f t="shared" si="153"/>
        <v>0</v>
      </c>
      <c r="J319" s="342">
        <f t="shared" si="153"/>
        <v>0</v>
      </c>
      <c r="K319" s="53">
        <f t="shared" si="153"/>
        <v>0</v>
      </c>
    </row>
    <row r="320" spans="1:11" ht="12.75">
      <c r="A320" s="331">
        <v>2</v>
      </c>
      <c r="B320" s="332">
        <v>6</v>
      </c>
      <c r="C320" s="332">
        <v>8</v>
      </c>
      <c r="D320" s="332">
        <v>8</v>
      </c>
      <c r="E320" s="332" t="s">
        <v>572</v>
      </c>
      <c r="F320" s="335" t="s">
        <v>808</v>
      </c>
      <c r="G320" s="334"/>
      <c r="H320" s="334"/>
      <c r="I320" s="334"/>
      <c r="J320" s="311">
        <f t="shared" si="151"/>
        <v>0</v>
      </c>
      <c r="K320" s="313">
        <f t="shared" si="117"/>
        <v>0</v>
      </c>
    </row>
    <row r="321" spans="1:11" ht="12.75">
      <c r="A321" s="327">
        <v>2</v>
      </c>
      <c r="B321" s="328">
        <v>6</v>
      </c>
      <c r="C321" s="328">
        <v>8</v>
      </c>
      <c r="D321" s="328">
        <v>9</v>
      </c>
      <c r="E321" s="328"/>
      <c r="F321" s="329" t="s">
        <v>809</v>
      </c>
      <c r="G321" s="342">
        <f>+G322</f>
        <v>0</v>
      </c>
      <c r="H321" s="342">
        <f t="shared" ref="H321:K321" si="154">+H322</f>
        <v>0</v>
      </c>
      <c r="I321" s="342">
        <f t="shared" si="154"/>
        <v>0</v>
      </c>
      <c r="J321" s="342">
        <f t="shared" si="154"/>
        <v>0</v>
      </c>
      <c r="K321" s="53">
        <f t="shared" si="154"/>
        <v>0</v>
      </c>
    </row>
    <row r="322" spans="1:11" ht="12.75">
      <c r="A322" s="331">
        <v>2</v>
      </c>
      <c r="B322" s="332">
        <v>6</v>
      </c>
      <c r="C322" s="332">
        <v>8</v>
      </c>
      <c r="D322" s="332">
        <v>9</v>
      </c>
      <c r="E322" s="332" t="s">
        <v>572</v>
      </c>
      <c r="F322" s="335" t="s">
        <v>809</v>
      </c>
      <c r="G322" s="341"/>
      <c r="H322" s="27"/>
      <c r="I322" s="27"/>
      <c r="J322" s="311">
        <f t="shared" si="151"/>
        <v>0</v>
      </c>
      <c r="K322" s="313">
        <f t="shared" ref="K322:K326" si="155">IFERROR(J322/$J$18*100,"0.00")</f>
        <v>0</v>
      </c>
    </row>
    <row r="323" spans="1:11" ht="12.75">
      <c r="A323" s="319">
        <v>2</v>
      </c>
      <c r="B323" s="320">
        <v>7</v>
      </c>
      <c r="C323" s="320"/>
      <c r="D323" s="320"/>
      <c r="E323" s="320"/>
      <c r="F323" s="321" t="s">
        <v>810</v>
      </c>
      <c r="G323" s="322">
        <f>+G324</f>
        <v>0</v>
      </c>
      <c r="H323" s="322">
        <f t="shared" ref="H323:K324" si="156">+H324</f>
        <v>0</v>
      </c>
      <c r="I323" s="322">
        <f t="shared" si="156"/>
        <v>0</v>
      </c>
      <c r="J323" s="322">
        <f t="shared" si="156"/>
        <v>0</v>
      </c>
      <c r="K323" s="349">
        <f t="shared" si="156"/>
        <v>0</v>
      </c>
    </row>
    <row r="324" spans="1:11" ht="12.75">
      <c r="A324" s="323">
        <v>2</v>
      </c>
      <c r="B324" s="324">
        <v>7</v>
      </c>
      <c r="C324" s="324">
        <v>1</v>
      </c>
      <c r="D324" s="324"/>
      <c r="E324" s="324"/>
      <c r="F324" s="325" t="s">
        <v>811</v>
      </c>
      <c r="G324" s="326">
        <f>+G325</f>
        <v>0</v>
      </c>
      <c r="H324" s="326">
        <f t="shared" si="156"/>
        <v>0</v>
      </c>
      <c r="I324" s="326">
        <f t="shared" si="156"/>
        <v>0</v>
      </c>
      <c r="J324" s="326">
        <f t="shared" si="156"/>
        <v>0</v>
      </c>
      <c r="K324" s="347">
        <f t="shared" si="156"/>
        <v>0</v>
      </c>
    </row>
    <row r="325" spans="1:11" ht="12.75">
      <c r="A325" s="327">
        <v>2</v>
      </c>
      <c r="B325" s="328">
        <v>7</v>
      </c>
      <c r="C325" s="328">
        <v>1</v>
      </c>
      <c r="D325" s="328">
        <v>2</v>
      </c>
      <c r="E325" s="328"/>
      <c r="F325" s="340" t="s">
        <v>812</v>
      </c>
      <c r="G325" s="342">
        <f>+G326</f>
        <v>0</v>
      </c>
      <c r="H325" s="342">
        <f t="shared" ref="H325:I325" si="157">+H326</f>
        <v>0</v>
      </c>
      <c r="I325" s="342">
        <f t="shared" si="157"/>
        <v>0</v>
      </c>
      <c r="J325" s="311">
        <f t="shared" si="151"/>
        <v>0</v>
      </c>
      <c r="K325" s="53">
        <f t="shared" ref="K325" si="158">+K326</f>
        <v>0</v>
      </c>
    </row>
    <row r="326" spans="1:11" ht="12.75">
      <c r="A326" s="47">
        <v>2</v>
      </c>
      <c r="B326" s="48">
        <v>7</v>
      </c>
      <c r="C326" s="48">
        <v>1</v>
      </c>
      <c r="D326" s="48">
        <v>2</v>
      </c>
      <c r="E326" s="48" t="s">
        <v>572</v>
      </c>
      <c r="F326" s="49" t="s">
        <v>812</v>
      </c>
      <c r="G326" s="50"/>
      <c r="H326" s="50"/>
      <c r="I326" s="50"/>
      <c r="J326" s="350">
        <f>SUBTOTAL(9,G326:I326)</f>
        <v>0</v>
      </c>
      <c r="K326" s="351">
        <f t="shared" si="155"/>
        <v>0</v>
      </c>
    </row>
    <row r="327" spans="1:11" s="63" customFormat="1">
      <c r="A327" s="64"/>
      <c r="B327" s="64"/>
      <c r="C327" s="64"/>
      <c r="D327" s="64"/>
      <c r="E327" s="64"/>
      <c r="F327" s="64"/>
      <c r="G327" s="64"/>
      <c r="H327" s="64"/>
      <c r="I327" s="64"/>
      <c r="J327" s="64"/>
    </row>
    <row r="328" spans="1:11" s="63" customFormat="1">
      <c r="A328" s="64"/>
      <c r="B328" s="64"/>
      <c r="C328" s="64"/>
      <c r="D328" s="64"/>
      <c r="E328" s="64"/>
      <c r="F328" s="64"/>
      <c r="G328" s="64"/>
      <c r="H328" s="64"/>
      <c r="I328" s="64"/>
      <c r="J328" s="64"/>
    </row>
    <row r="329" spans="1:11" s="63" customFormat="1">
      <c r="A329" s="64"/>
      <c r="B329" s="64"/>
      <c r="C329" s="64"/>
      <c r="D329" s="64"/>
      <c r="E329" s="64"/>
      <c r="F329" s="64"/>
      <c r="G329" s="64"/>
      <c r="H329" s="64"/>
      <c r="I329" s="64"/>
      <c r="J329" s="64"/>
    </row>
    <row r="330" spans="1:11" s="63" customFormat="1">
      <c r="A330" s="64"/>
      <c r="B330" s="64"/>
      <c r="C330" s="64"/>
      <c r="D330" s="64"/>
      <c r="E330" s="64"/>
      <c r="F330" s="64"/>
      <c r="G330" s="64"/>
      <c r="H330" s="64"/>
      <c r="I330" s="64"/>
      <c r="J330" s="64"/>
    </row>
    <row r="331" spans="1:11" s="63" customFormat="1">
      <c r="A331" s="64"/>
      <c r="B331" s="64"/>
      <c r="C331" s="64"/>
      <c r="D331" s="64"/>
      <c r="E331" s="64"/>
      <c r="F331" s="64"/>
      <c r="G331" s="64"/>
      <c r="H331" s="64"/>
      <c r="I331" s="64"/>
      <c r="J331" s="64"/>
    </row>
    <row r="332" spans="1:11" s="63" customFormat="1">
      <c r="A332" s="64"/>
      <c r="B332" s="64"/>
      <c r="C332" s="64"/>
      <c r="D332" s="64"/>
      <c r="E332" s="64"/>
      <c r="F332" s="64"/>
      <c r="G332" s="64"/>
      <c r="H332" s="64"/>
      <c r="I332" s="64"/>
      <c r="J332" s="64"/>
    </row>
    <row r="333" spans="1:11" s="63" customFormat="1">
      <c r="A333" s="64"/>
      <c r="B333" s="64"/>
      <c r="C333" s="64"/>
      <c r="D333" s="64"/>
      <c r="E333" s="64"/>
      <c r="F333" s="64"/>
      <c r="G333" s="64"/>
      <c r="H333" s="64"/>
      <c r="I333" s="64"/>
      <c r="J333" s="64"/>
    </row>
    <row r="334" spans="1:11" s="63" customFormat="1">
      <c r="A334" s="64"/>
      <c r="B334" s="64"/>
      <c r="C334" s="64"/>
      <c r="D334" s="64"/>
      <c r="E334" s="64"/>
      <c r="F334" s="64"/>
      <c r="G334" s="64"/>
      <c r="H334" s="64"/>
      <c r="I334" s="64"/>
      <c r="J334" s="64"/>
    </row>
    <row r="335" spans="1:11" s="63" customFormat="1">
      <c r="A335" s="64"/>
      <c r="B335" s="64"/>
      <c r="C335" s="64"/>
      <c r="D335" s="64"/>
      <c r="E335" s="64"/>
      <c r="F335" s="64"/>
      <c r="G335" s="64"/>
      <c r="H335" s="64"/>
      <c r="I335" s="64"/>
      <c r="J335" s="64"/>
    </row>
    <row r="336" spans="1:11" s="63" customFormat="1">
      <c r="A336" s="64"/>
      <c r="B336" s="64"/>
      <c r="C336" s="64"/>
      <c r="D336" s="64"/>
      <c r="E336" s="64"/>
      <c r="F336" s="64"/>
      <c r="G336" s="64"/>
      <c r="H336" s="64"/>
      <c r="I336" s="64"/>
      <c r="J336" s="64"/>
    </row>
    <row r="337" spans="1:10" s="63" customFormat="1">
      <c r="A337" s="64"/>
      <c r="B337" s="64"/>
      <c r="C337" s="64"/>
      <c r="D337" s="64"/>
      <c r="E337" s="64"/>
      <c r="F337" s="64"/>
      <c r="G337" s="64"/>
      <c r="H337" s="64"/>
      <c r="I337" s="64"/>
      <c r="J337" s="64"/>
    </row>
    <row r="338" spans="1:10" s="63" customFormat="1">
      <c r="A338" s="64"/>
      <c r="B338" s="64"/>
      <c r="C338" s="64"/>
      <c r="D338" s="64"/>
      <c r="E338" s="64"/>
      <c r="F338" s="64"/>
      <c r="G338" s="64"/>
      <c r="H338" s="64"/>
      <c r="I338" s="64"/>
      <c r="J338" s="64"/>
    </row>
    <row r="339" spans="1:10" s="63" customFormat="1">
      <c r="A339" s="64"/>
      <c r="B339" s="64"/>
      <c r="C339" s="64"/>
      <c r="D339" s="64"/>
      <c r="E339" s="64"/>
      <c r="F339" s="64"/>
      <c r="G339" s="64"/>
      <c r="H339" s="64"/>
      <c r="I339" s="64"/>
      <c r="J339" s="64"/>
    </row>
    <row r="340" spans="1:10" s="63" customFormat="1">
      <c r="A340" s="64"/>
      <c r="B340" s="64"/>
      <c r="C340" s="64"/>
      <c r="D340" s="64"/>
      <c r="E340" s="64"/>
      <c r="F340" s="64"/>
      <c r="G340" s="64"/>
      <c r="H340" s="64"/>
      <c r="I340" s="64"/>
      <c r="J340" s="64"/>
    </row>
    <row r="341" spans="1:10" s="63" customFormat="1">
      <c r="A341" s="64"/>
      <c r="B341" s="64"/>
      <c r="C341" s="64"/>
      <c r="D341" s="64"/>
      <c r="E341" s="64"/>
      <c r="F341" s="64"/>
      <c r="G341" s="64"/>
      <c r="H341" s="64"/>
      <c r="I341" s="64"/>
      <c r="J341" s="64"/>
    </row>
    <row r="342" spans="1:10" s="63" customFormat="1">
      <c r="A342" s="64"/>
      <c r="B342" s="64"/>
      <c r="C342" s="64"/>
      <c r="D342" s="64"/>
      <c r="E342" s="64"/>
      <c r="F342" s="64"/>
      <c r="G342" s="64"/>
      <c r="H342" s="64"/>
      <c r="I342" s="64"/>
      <c r="J342" s="64"/>
    </row>
    <row r="343" spans="1:10" s="63" customFormat="1">
      <c r="A343" s="64"/>
      <c r="B343" s="64"/>
      <c r="C343" s="64"/>
      <c r="D343" s="64"/>
      <c r="E343" s="64"/>
      <c r="F343" s="64"/>
      <c r="G343" s="64"/>
      <c r="H343" s="64"/>
      <c r="I343" s="64"/>
      <c r="J343" s="64"/>
    </row>
    <row r="344" spans="1:10" s="63" customFormat="1">
      <c r="A344" s="64"/>
      <c r="B344" s="64"/>
      <c r="C344" s="64"/>
      <c r="D344" s="64"/>
      <c r="E344" s="64"/>
      <c r="F344" s="64"/>
      <c r="G344" s="64"/>
      <c r="H344" s="64"/>
      <c r="I344" s="64"/>
      <c r="J344" s="64"/>
    </row>
    <row r="345" spans="1:10" s="63" customFormat="1">
      <c r="A345" s="64"/>
      <c r="B345" s="64"/>
      <c r="C345" s="64"/>
      <c r="D345" s="64"/>
      <c r="E345" s="64"/>
      <c r="F345" s="64"/>
      <c r="G345" s="64"/>
      <c r="H345" s="64"/>
      <c r="I345" s="64"/>
      <c r="J345" s="64"/>
    </row>
    <row r="346" spans="1:10" s="63" customFormat="1">
      <c r="A346" s="64"/>
      <c r="B346" s="64"/>
      <c r="C346" s="64"/>
      <c r="D346" s="64"/>
      <c r="E346" s="64"/>
      <c r="F346" s="64"/>
      <c r="G346" s="64"/>
      <c r="H346" s="64"/>
      <c r="I346" s="64"/>
      <c r="J346" s="64"/>
    </row>
    <row r="347" spans="1:10" s="63" customFormat="1">
      <c r="A347" s="64"/>
      <c r="B347" s="64"/>
      <c r="C347" s="64"/>
      <c r="D347" s="64"/>
      <c r="E347" s="64"/>
      <c r="F347" s="64"/>
      <c r="G347" s="64"/>
      <c r="H347" s="64"/>
      <c r="I347" s="64"/>
      <c r="J347" s="64"/>
    </row>
    <row r="348" spans="1:10" s="63" customFormat="1">
      <c r="A348" s="64"/>
      <c r="B348" s="64"/>
      <c r="C348" s="64"/>
      <c r="D348" s="64"/>
      <c r="E348" s="64"/>
      <c r="F348" s="64"/>
      <c r="G348" s="64"/>
      <c r="H348" s="64"/>
      <c r="I348" s="64"/>
      <c r="J348" s="64"/>
    </row>
    <row r="349" spans="1:10" s="63" customFormat="1">
      <c r="A349" s="64"/>
      <c r="B349" s="64"/>
      <c r="C349" s="64"/>
      <c r="D349" s="64"/>
      <c r="E349" s="64"/>
      <c r="F349" s="64"/>
      <c r="G349" s="64"/>
      <c r="H349" s="64"/>
      <c r="I349" s="64"/>
      <c r="J349" s="64"/>
    </row>
    <row r="350" spans="1:10" s="63" customFormat="1">
      <c r="A350" s="64"/>
      <c r="B350" s="64"/>
      <c r="C350" s="64"/>
      <c r="D350" s="64"/>
      <c r="E350" s="64"/>
      <c r="F350" s="64"/>
      <c r="G350" s="64"/>
      <c r="H350" s="64"/>
      <c r="I350" s="64"/>
      <c r="J350" s="64"/>
    </row>
    <row r="351" spans="1:10" s="63" customFormat="1">
      <c r="A351" s="64"/>
      <c r="B351" s="64"/>
      <c r="C351" s="64"/>
      <c r="D351" s="64"/>
      <c r="E351" s="64"/>
      <c r="F351" s="64"/>
      <c r="G351" s="64"/>
      <c r="H351" s="64"/>
      <c r="I351" s="64"/>
      <c r="J351" s="64"/>
    </row>
    <row r="352" spans="1:10" s="63" customFormat="1">
      <c r="A352" s="64"/>
      <c r="B352" s="64"/>
      <c r="C352" s="64"/>
      <c r="D352" s="64"/>
      <c r="E352" s="64"/>
      <c r="F352" s="64"/>
      <c r="G352" s="64"/>
      <c r="H352" s="64"/>
      <c r="I352" s="64"/>
      <c r="J352" s="64"/>
    </row>
    <row r="353" spans="1:10" s="63" customFormat="1">
      <c r="A353" s="64"/>
      <c r="B353" s="64"/>
      <c r="C353" s="64"/>
      <c r="D353" s="64"/>
      <c r="E353" s="64"/>
      <c r="F353" s="64"/>
      <c r="G353" s="64"/>
      <c r="H353" s="64"/>
      <c r="I353" s="64"/>
      <c r="J353" s="64"/>
    </row>
    <row r="354" spans="1:10" s="63" customFormat="1">
      <c r="A354" s="64"/>
      <c r="B354" s="64"/>
      <c r="C354" s="64"/>
      <c r="D354" s="64"/>
      <c r="E354" s="64"/>
      <c r="F354" s="64"/>
      <c r="G354" s="64"/>
      <c r="H354" s="64"/>
      <c r="I354" s="64"/>
      <c r="J354" s="64"/>
    </row>
    <row r="355" spans="1:10" s="63" customFormat="1">
      <c r="A355" s="64"/>
      <c r="B355" s="64"/>
      <c r="C355" s="64"/>
      <c r="D355" s="64"/>
      <c r="E355" s="64"/>
      <c r="F355" s="64"/>
      <c r="G355" s="64"/>
      <c r="H355" s="64"/>
      <c r="I355" s="64"/>
      <c r="J355" s="64"/>
    </row>
    <row r="356" spans="1:10" s="63" customFormat="1">
      <c r="A356" s="64"/>
      <c r="B356" s="64"/>
      <c r="C356" s="64"/>
      <c r="D356" s="64"/>
      <c r="E356" s="64"/>
      <c r="F356" s="64"/>
      <c r="G356" s="64"/>
      <c r="H356" s="64"/>
      <c r="I356" s="64"/>
      <c r="J356" s="64"/>
    </row>
    <row r="357" spans="1:10" s="63" customFormat="1">
      <c r="A357" s="64"/>
      <c r="B357" s="64"/>
      <c r="C357" s="64"/>
      <c r="D357" s="64"/>
      <c r="E357" s="64"/>
      <c r="F357" s="64"/>
      <c r="G357" s="64"/>
      <c r="H357" s="64"/>
      <c r="I357" s="64"/>
      <c r="J357" s="64"/>
    </row>
    <row r="358" spans="1:10" s="63" customFormat="1">
      <c r="A358" s="64"/>
      <c r="B358" s="64"/>
      <c r="C358" s="64"/>
      <c r="D358" s="64"/>
      <c r="E358" s="64"/>
      <c r="F358" s="64"/>
      <c r="G358" s="64"/>
      <c r="H358" s="64"/>
      <c r="I358" s="64"/>
      <c r="J358" s="64"/>
    </row>
    <row r="359" spans="1:10" s="63" customFormat="1">
      <c r="A359" s="64"/>
      <c r="B359" s="64"/>
      <c r="C359" s="64"/>
      <c r="D359" s="64"/>
      <c r="E359" s="64"/>
      <c r="F359" s="64"/>
      <c r="G359" s="64"/>
      <c r="H359" s="64"/>
      <c r="I359" s="64"/>
      <c r="J359" s="64"/>
    </row>
    <row r="360" spans="1:10" s="63" customFormat="1">
      <c r="A360" s="64"/>
      <c r="B360" s="64"/>
      <c r="C360" s="64"/>
      <c r="D360" s="64"/>
      <c r="E360" s="64"/>
      <c r="F360" s="64"/>
      <c r="G360" s="64"/>
      <c r="H360" s="64"/>
      <c r="I360" s="64"/>
      <c r="J360" s="64"/>
    </row>
    <row r="361" spans="1:10" s="63" customFormat="1">
      <c r="A361" s="64"/>
      <c r="B361" s="64"/>
      <c r="C361" s="64"/>
      <c r="D361" s="64"/>
      <c r="E361" s="64"/>
      <c r="F361" s="64"/>
      <c r="G361" s="64"/>
      <c r="H361" s="64"/>
      <c r="I361" s="64"/>
      <c r="J361" s="64"/>
    </row>
    <row r="362" spans="1:10" s="63" customFormat="1">
      <c r="A362" s="64"/>
      <c r="B362" s="64"/>
      <c r="C362" s="64"/>
      <c r="D362" s="64"/>
      <c r="E362" s="64"/>
      <c r="F362" s="64"/>
      <c r="G362" s="64"/>
      <c r="H362" s="64"/>
      <c r="I362" s="64"/>
      <c r="J362" s="64"/>
    </row>
    <row r="363" spans="1:10" s="63" customFormat="1">
      <c r="A363" s="64"/>
      <c r="B363" s="64"/>
      <c r="C363" s="64"/>
      <c r="D363" s="64"/>
      <c r="E363" s="64"/>
      <c r="F363" s="64"/>
      <c r="G363" s="64"/>
      <c r="H363" s="64"/>
      <c r="I363" s="64"/>
      <c r="J363" s="64"/>
    </row>
    <row r="364" spans="1:10" s="63" customFormat="1">
      <c r="A364" s="64"/>
      <c r="B364" s="64"/>
      <c r="C364" s="64"/>
      <c r="D364" s="64"/>
      <c r="E364" s="64"/>
      <c r="F364" s="64"/>
      <c r="G364" s="64"/>
      <c r="H364" s="64"/>
      <c r="I364" s="64"/>
      <c r="J364" s="64"/>
    </row>
    <row r="365" spans="1:10" s="63" customFormat="1">
      <c r="A365" s="64"/>
      <c r="B365" s="64"/>
      <c r="C365" s="64"/>
      <c r="D365" s="64"/>
      <c r="E365" s="64"/>
      <c r="F365" s="64"/>
      <c r="G365" s="64"/>
      <c r="H365" s="64"/>
      <c r="I365" s="64"/>
      <c r="J365" s="64"/>
    </row>
    <row r="366" spans="1:10" s="63" customFormat="1">
      <c r="A366" s="64"/>
      <c r="B366" s="64"/>
      <c r="C366" s="64"/>
      <c r="D366" s="64"/>
      <c r="E366" s="64"/>
      <c r="F366" s="64"/>
      <c r="G366" s="64"/>
      <c r="H366" s="64"/>
      <c r="I366" s="64"/>
      <c r="J366" s="64"/>
    </row>
    <row r="367" spans="1:10" s="63" customFormat="1">
      <c r="A367" s="64"/>
      <c r="B367" s="64"/>
      <c r="C367" s="64"/>
      <c r="D367" s="64"/>
      <c r="E367" s="64"/>
      <c r="F367" s="64"/>
      <c r="G367" s="64"/>
      <c r="H367" s="64"/>
      <c r="I367" s="64"/>
      <c r="J367" s="64"/>
    </row>
    <row r="368" spans="1:10" s="63" customFormat="1">
      <c r="A368" s="64"/>
      <c r="B368" s="64"/>
      <c r="C368" s="64"/>
      <c r="D368" s="64"/>
      <c r="E368" s="64"/>
      <c r="F368" s="64"/>
      <c r="G368" s="64"/>
      <c r="H368" s="64"/>
      <c r="I368" s="64"/>
      <c r="J368" s="64"/>
    </row>
    <row r="369" spans="1:10" s="63" customFormat="1">
      <c r="A369" s="64"/>
      <c r="B369" s="64"/>
      <c r="C369" s="64"/>
      <c r="D369" s="64"/>
      <c r="E369" s="64"/>
      <c r="F369" s="64"/>
      <c r="G369" s="64"/>
      <c r="H369" s="64"/>
      <c r="I369" s="64"/>
      <c r="J369" s="64"/>
    </row>
    <row r="370" spans="1:10" s="63" customFormat="1">
      <c r="A370" s="64"/>
      <c r="B370" s="64"/>
      <c r="C370" s="64"/>
      <c r="D370" s="64"/>
      <c r="E370" s="64"/>
      <c r="F370" s="64"/>
      <c r="G370" s="64"/>
      <c r="H370" s="64"/>
      <c r="I370" s="64"/>
      <c r="J370" s="64"/>
    </row>
    <row r="371" spans="1:10" s="63" customFormat="1">
      <c r="A371" s="64"/>
      <c r="B371" s="64"/>
      <c r="C371" s="64"/>
      <c r="D371" s="64"/>
      <c r="E371" s="64"/>
      <c r="F371" s="64"/>
      <c r="G371" s="64"/>
      <c r="H371" s="64"/>
      <c r="I371" s="64"/>
      <c r="J371" s="64"/>
    </row>
    <row r="372" spans="1:10" s="63" customFormat="1">
      <c r="A372" s="64"/>
      <c r="B372" s="64"/>
      <c r="C372" s="64"/>
      <c r="D372" s="64"/>
      <c r="E372" s="64"/>
      <c r="F372" s="64"/>
      <c r="G372" s="64"/>
      <c r="H372" s="64"/>
      <c r="I372" s="64"/>
      <c r="J372" s="64"/>
    </row>
    <row r="373" spans="1:10" s="63" customFormat="1">
      <c r="A373" s="64"/>
      <c r="B373" s="64"/>
      <c r="C373" s="64"/>
      <c r="D373" s="64"/>
      <c r="E373" s="64"/>
      <c r="F373" s="64"/>
      <c r="G373" s="64"/>
      <c r="H373" s="64"/>
      <c r="I373" s="64"/>
      <c r="J373" s="64"/>
    </row>
    <row r="374" spans="1:10" s="63" customFormat="1">
      <c r="A374" s="64"/>
      <c r="B374" s="64"/>
      <c r="C374" s="64"/>
      <c r="D374" s="64"/>
      <c r="E374" s="64"/>
      <c r="F374" s="64"/>
      <c r="G374" s="64"/>
      <c r="H374" s="64"/>
      <c r="I374" s="64"/>
      <c r="J374" s="64"/>
    </row>
    <row r="375" spans="1:10" s="63" customFormat="1">
      <c r="A375" s="64"/>
      <c r="B375" s="64"/>
      <c r="C375" s="64"/>
      <c r="D375" s="64"/>
      <c r="E375" s="64"/>
      <c r="F375" s="64"/>
      <c r="G375" s="64"/>
      <c r="H375" s="64"/>
      <c r="I375" s="64"/>
      <c r="J375" s="64"/>
    </row>
    <row r="376" spans="1:10" s="63" customFormat="1">
      <c r="A376" s="64"/>
      <c r="B376" s="64"/>
      <c r="C376" s="64"/>
      <c r="D376" s="64"/>
      <c r="E376" s="64"/>
      <c r="F376" s="64"/>
      <c r="G376" s="64"/>
      <c r="H376" s="64"/>
      <c r="I376" s="64"/>
      <c r="J376" s="64"/>
    </row>
    <row r="377" spans="1:10" s="63" customFormat="1">
      <c r="A377" s="64"/>
      <c r="B377" s="64"/>
      <c r="C377" s="64"/>
      <c r="D377" s="64"/>
      <c r="E377" s="64"/>
      <c r="F377" s="64"/>
      <c r="G377" s="64"/>
      <c r="H377" s="64"/>
      <c r="I377" s="64"/>
      <c r="J377" s="64"/>
    </row>
    <row r="378" spans="1:10" s="63" customFormat="1">
      <c r="A378" s="64"/>
      <c r="B378" s="64"/>
      <c r="C378" s="64"/>
      <c r="D378" s="64"/>
      <c r="E378" s="64"/>
      <c r="F378" s="64"/>
      <c r="G378" s="64"/>
      <c r="H378" s="64"/>
      <c r="I378" s="64"/>
      <c r="J378" s="64"/>
    </row>
    <row r="379" spans="1:10" s="63" customFormat="1">
      <c r="A379" s="64"/>
      <c r="B379" s="64"/>
      <c r="C379" s="64"/>
      <c r="D379" s="64"/>
      <c r="E379" s="64"/>
      <c r="F379" s="64"/>
      <c r="G379" s="64"/>
      <c r="H379" s="64"/>
      <c r="I379" s="64"/>
      <c r="J379" s="64"/>
    </row>
    <row r="380" spans="1:10" s="63" customFormat="1">
      <c r="A380" s="64"/>
      <c r="B380" s="64"/>
      <c r="C380" s="64"/>
      <c r="D380" s="64"/>
      <c r="E380" s="64"/>
      <c r="F380" s="64"/>
      <c r="G380" s="64"/>
      <c r="H380" s="64"/>
      <c r="I380" s="64"/>
      <c r="J380" s="64"/>
    </row>
    <row r="381" spans="1:10" s="63" customFormat="1">
      <c r="A381" s="64"/>
      <c r="B381" s="64"/>
      <c r="C381" s="64"/>
      <c r="D381" s="64"/>
      <c r="E381" s="64"/>
      <c r="F381" s="64"/>
      <c r="G381" s="64"/>
      <c r="H381" s="64"/>
      <c r="I381" s="64"/>
      <c r="J381" s="64"/>
    </row>
    <row r="382" spans="1:10" s="63" customFormat="1">
      <c r="A382" s="64"/>
      <c r="B382" s="64"/>
      <c r="C382" s="64"/>
      <c r="D382" s="64"/>
      <c r="E382" s="64"/>
      <c r="F382" s="64"/>
      <c r="G382" s="64"/>
      <c r="H382" s="64"/>
      <c r="I382" s="64"/>
      <c r="J382" s="64"/>
    </row>
    <row r="383" spans="1:10" s="63" customFormat="1">
      <c r="A383" s="64"/>
      <c r="B383" s="64"/>
      <c r="C383" s="64"/>
      <c r="D383" s="64"/>
      <c r="E383" s="64"/>
      <c r="F383" s="64"/>
      <c r="G383" s="64"/>
      <c r="H383" s="64"/>
      <c r="I383" s="64"/>
      <c r="J383" s="64"/>
    </row>
    <row r="384" spans="1:10" s="63" customFormat="1">
      <c r="A384" s="64"/>
      <c r="B384" s="64"/>
      <c r="C384" s="64"/>
      <c r="D384" s="64"/>
      <c r="E384" s="64"/>
      <c r="F384" s="64"/>
      <c r="G384" s="64"/>
      <c r="H384" s="64"/>
      <c r="I384" s="64"/>
      <c r="J384" s="64"/>
    </row>
    <row r="385" spans="1:10" s="63" customFormat="1">
      <c r="A385" s="64"/>
      <c r="B385" s="64"/>
      <c r="C385" s="64"/>
      <c r="D385" s="64"/>
      <c r="E385" s="64"/>
      <c r="F385" s="64"/>
      <c r="G385" s="64"/>
      <c r="H385" s="64"/>
      <c r="I385" s="64"/>
      <c r="J385" s="64"/>
    </row>
    <row r="386" spans="1:10" s="63" customFormat="1">
      <c r="A386" s="64"/>
      <c r="B386" s="64"/>
      <c r="C386" s="64"/>
      <c r="D386" s="64"/>
      <c r="E386" s="64"/>
      <c r="F386" s="64"/>
      <c r="G386" s="64"/>
      <c r="H386" s="64"/>
      <c r="I386" s="64"/>
      <c r="J386" s="64"/>
    </row>
    <row r="387" spans="1:10" s="63" customFormat="1">
      <c r="A387" s="64"/>
      <c r="B387" s="64"/>
      <c r="C387" s="64"/>
      <c r="D387" s="64"/>
      <c r="E387" s="64"/>
      <c r="F387" s="64"/>
      <c r="G387" s="64"/>
      <c r="H387" s="64"/>
      <c r="I387" s="64"/>
      <c r="J387" s="64"/>
    </row>
    <row r="388" spans="1:10" s="63" customFormat="1">
      <c r="A388" s="64"/>
      <c r="B388" s="64"/>
      <c r="C388" s="64"/>
      <c r="D388" s="64"/>
      <c r="E388" s="64"/>
      <c r="F388" s="64"/>
      <c r="G388" s="64"/>
      <c r="H388" s="64"/>
      <c r="I388" s="64"/>
      <c r="J388" s="64"/>
    </row>
    <row r="389" spans="1:10" s="63" customFormat="1">
      <c r="A389" s="64"/>
      <c r="B389" s="64"/>
      <c r="C389" s="64"/>
      <c r="D389" s="64"/>
      <c r="E389" s="64"/>
      <c r="F389" s="64"/>
      <c r="G389" s="64"/>
      <c r="H389" s="64"/>
      <c r="I389" s="64"/>
      <c r="J389" s="64"/>
    </row>
    <row r="390" spans="1:10" s="63" customFormat="1">
      <c r="A390" s="64"/>
      <c r="B390" s="64"/>
      <c r="C390" s="64"/>
      <c r="D390" s="64"/>
      <c r="E390" s="64"/>
      <c r="F390" s="64"/>
      <c r="G390" s="64"/>
      <c r="H390" s="64"/>
      <c r="I390" s="64"/>
      <c r="J390" s="64"/>
    </row>
    <row r="391" spans="1:10" s="63" customFormat="1">
      <c r="A391" s="64"/>
      <c r="B391" s="64"/>
      <c r="C391" s="64"/>
      <c r="D391" s="64"/>
      <c r="E391" s="64"/>
      <c r="F391" s="64"/>
      <c r="G391" s="64"/>
      <c r="H391" s="64"/>
      <c r="I391" s="64"/>
      <c r="J391" s="64"/>
    </row>
    <row r="392" spans="1:10" s="63" customFormat="1">
      <c r="A392" s="64"/>
      <c r="B392" s="64"/>
      <c r="C392" s="64"/>
      <c r="D392" s="64"/>
      <c r="E392" s="64"/>
      <c r="F392" s="64"/>
      <c r="G392" s="64"/>
      <c r="H392" s="64"/>
      <c r="I392" s="64"/>
      <c r="J392" s="64"/>
    </row>
    <row r="393" spans="1:10" s="63" customFormat="1">
      <c r="A393" s="64"/>
      <c r="B393" s="64"/>
      <c r="C393" s="64"/>
      <c r="D393" s="64"/>
      <c r="E393" s="64"/>
      <c r="F393" s="64"/>
      <c r="G393" s="64"/>
      <c r="H393" s="64"/>
      <c r="I393" s="64"/>
      <c r="J393" s="64"/>
    </row>
    <row r="394" spans="1:10" s="63" customFormat="1">
      <c r="A394" s="64"/>
      <c r="B394" s="64"/>
      <c r="C394" s="64"/>
      <c r="D394" s="64"/>
      <c r="E394" s="64"/>
      <c r="F394" s="64"/>
      <c r="G394" s="64"/>
      <c r="H394" s="64"/>
      <c r="I394" s="64"/>
      <c r="J394" s="64"/>
    </row>
    <row r="395" spans="1:10" s="63" customFormat="1">
      <c r="A395" s="64"/>
      <c r="B395" s="64"/>
      <c r="C395" s="64"/>
      <c r="D395" s="64"/>
      <c r="E395" s="64"/>
      <c r="F395" s="64"/>
      <c r="G395" s="64"/>
      <c r="H395" s="64"/>
      <c r="I395" s="64"/>
      <c r="J395" s="64"/>
    </row>
    <row r="396" spans="1:10" s="63" customFormat="1">
      <c r="A396" s="64"/>
      <c r="B396" s="64"/>
      <c r="C396" s="64"/>
      <c r="D396" s="64"/>
      <c r="E396" s="64"/>
      <c r="F396" s="64"/>
      <c r="G396" s="64"/>
      <c r="H396" s="64"/>
      <c r="I396" s="64"/>
      <c r="J396" s="64"/>
    </row>
    <row r="397" spans="1:10" s="63" customFormat="1">
      <c r="A397" s="64"/>
      <c r="B397" s="64"/>
      <c r="C397" s="64"/>
      <c r="D397" s="64"/>
      <c r="E397" s="64"/>
      <c r="F397" s="64"/>
      <c r="G397" s="64"/>
      <c r="H397" s="64"/>
      <c r="I397" s="64"/>
      <c r="J397" s="64"/>
    </row>
    <row r="398" spans="1:10" s="63" customFormat="1">
      <c r="A398" s="64"/>
      <c r="B398" s="64"/>
      <c r="C398" s="64"/>
      <c r="D398" s="64"/>
      <c r="E398" s="64"/>
      <c r="F398" s="64"/>
      <c r="G398" s="64"/>
      <c r="H398" s="64"/>
      <c r="I398" s="64"/>
      <c r="J398" s="64"/>
    </row>
    <row r="399" spans="1:10" s="63" customFormat="1">
      <c r="A399" s="64"/>
      <c r="B399" s="64"/>
      <c r="C399" s="64"/>
      <c r="D399" s="64"/>
      <c r="E399" s="64"/>
      <c r="F399" s="64"/>
      <c r="G399" s="64"/>
      <c r="H399" s="64"/>
      <c r="I399" s="64"/>
      <c r="J399" s="64"/>
    </row>
    <row r="400" spans="1:10" s="63" customFormat="1">
      <c r="A400" s="64"/>
      <c r="B400" s="64"/>
      <c r="C400" s="64"/>
      <c r="D400" s="64"/>
      <c r="E400" s="64"/>
      <c r="F400" s="64"/>
      <c r="G400" s="64"/>
      <c r="H400" s="64"/>
      <c r="I400" s="64"/>
      <c r="J400" s="64"/>
    </row>
    <row r="401" spans="1:10" s="63" customFormat="1">
      <c r="A401" s="64"/>
      <c r="B401" s="64"/>
      <c r="C401" s="64"/>
      <c r="D401" s="64"/>
      <c r="E401" s="64"/>
      <c r="F401" s="64"/>
      <c r="G401" s="64"/>
      <c r="H401" s="64"/>
      <c r="I401" s="64"/>
      <c r="J401" s="64"/>
    </row>
    <row r="402" spans="1:10" s="63" customFormat="1">
      <c r="A402" s="64"/>
      <c r="B402" s="64"/>
      <c r="C402" s="64"/>
      <c r="D402" s="64"/>
      <c r="E402" s="64"/>
      <c r="F402" s="64"/>
      <c r="G402" s="64"/>
      <c r="H402" s="64"/>
      <c r="I402" s="64"/>
      <c r="J402" s="64"/>
    </row>
    <row r="403" spans="1:10" s="63" customFormat="1">
      <c r="A403" s="64"/>
      <c r="B403" s="64"/>
      <c r="C403" s="64"/>
      <c r="D403" s="64"/>
      <c r="E403" s="64"/>
      <c r="F403" s="64"/>
      <c r="G403" s="64"/>
      <c r="H403" s="64"/>
      <c r="I403" s="64"/>
      <c r="J403" s="64"/>
    </row>
    <row r="404" spans="1:10" s="63" customFormat="1">
      <c r="A404" s="64"/>
      <c r="B404" s="64"/>
      <c r="C404" s="64"/>
      <c r="D404" s="64"/>
      <c r="E404" s="64"/>
      <c r="F404" s="64"/>
      <c r="G404" s="64"/>
      <c r="H404" s="64"/>
      <c r="I404" s="64"/>
      <c r="J404" s="64"/>
    </row>
    <row r="405" spans="1:10" s="63" customFormat="1">
      <c r="A405" s="64"/>
      <c r="B405" s="64"/>
      <c r="C405" s="64"/>
      <c r="D405" s="64"/>
      <c r="E405" s="64"/>
      <c r="F405" s="64"/>
      <c r="G405" s="64"/>
      <c r="H405" s="64"/>
      <c r="I405" s="64"/>
      <c r="J405" s="64"/>
    </row>
    <row r="406" spans="1:10" s="63" customFormat="1">
      <c r="A406" s="64"/>
      <c r="B406" s="64"/>
      <c r="C406" s="64"/>
      <c r="D406" s="64"/>
      <c r="E406" s="64"/>
      <c r="F406" s="64"/>
      <c r="G406" s="64"/>
      <c r="H406" s="64"/>
      <c r="I406" s="64"/>
      <c r="J406" s="64"/>
    </row>
    <row r="407" spans="1:10" s="63" customFormat="1">
      <c r="A407" s="64"/>
      <c r="B407" s="64"/>
      <c r="C407" s="64"/>
      <c r="D407" s="64"/>
      <c r="E407" s="64"/>
      <c r="F407" s="64"/>
      <c r="G407" s="64"/>
      <c r="H407" s="64"/>
      <c r="I407" s="64"/>
      <c r="J407" s="64"/>
    </row>
    <row r="408" spans="1:10" s="63" customFormat="1">
      <c r="A408" s="64"/>
      <c r="B408" s="64"/>
      <c r="C408" s="64"/>
      <c r="D408" s="64"/>
      <c r="E408" s="64"/>
      <c r="F408" s="64"/>
      <c r="G408" s="64"/>
      <c r="H408" s="64"/>
      <c r="I408" s="64"/>
      <c r="J408" s="64"/>
    </row>
    <row r="409" spans="1:10" s="63" customFormat="1">
      <c r="A409" s="64"/>
      <c r="B409" s="64"/>
      <c r="C409" s="64"/>
      <c r="D409" s="64"/>
      <c r="E409" s="64"/>
      <c r="F409" s="64"/>
      <c r="G409" s="64"/>
      <c r="H409" s="64"/>
      <c r="I409" s="64"/>
      <c r="J409" s="64"/>
    </row>
    <row r="410" spans="1:10" s="63" customFormat="1">
      <c r="A410" s="64"/>
      <c r="B410" s="64"/>
      <c r="C410" s="64"/>
      <c r="D410" s="64"/>
      <c r="E410" s="64"/>
      <c r="F410" s="64"/>
      <c r="G410" s="64"/>
      <c r="H410" s="64"/>
      <c r="I410" s="64"/>
      <c r="J410" s="64"/>
    </row>
    <row r="411" spans="1:10" s="63" customFormat="1">
      <c r="A411" s="64"/>
      <c r="B411" s="64"/>
      <c r="C411" s="64"/>
      <c r="D411" s="64"/>
      <c r="E411" s="64"/>
      <c r="F411" s="64"/>
      <c r="G411" s="64"/>
      <c r="H411" s="64"/>
      <c r="I411" s="64"/>
      <c r="J411" s="64"/>
    </row>
    <row r="412" spans="1:10" s="63" customFormat="1">
      <c r="A412" s="64"/>
      <c r="B412" s="64"/>
      <c r="C412" s="64"/>
      <c r="D412" s="64"/>
      <c r="E412" s="64"/>
      <c r="F412" s="64"/>
      <c r="G412" s="64"/>
      <c r="H412" s="64"/>
      <c r="I412" s="64"/>
      <c r="J412" s="64"/>
    </row>
    <row r="413" spans="1:10" s="63" customFormat="1">
      <c r="A413" s="64"/>
      <c r="B413" s="64"/>
      <c r="C413" s="64"/>
      <c r="D413" s="64"/>
      <c r="E413" s="64"/>
      <c r="F413" s="64"/>
      <c r="G413" s="64"/>
      <c r="H413" s="64"/>
      <c r="I413" s="64"/>
      <c r="J413" s="64"/>
    </row>
    <row r="414" spans="1:10" s="63" customFormat="1">
      <c r="A414" s="64"/>
      <c r="B414" s="64"/>
      <c r="C414" s="64"/>
      <c r="D414" s="64"/>
      <c r="E414" s="64"/>
      <c r="F414" s="64"/>
      <c r="G414" s="64"/>
      <c r="H414" s="64"/>
      <c r="I414" s="64"/>
      <c r="J414" s="64"/>
    </row>
    <row r="415" spans="1:10" s="63" customFormat="1">
      <c r="A415" s="64"/>
      <c r="B415" s="64"/>
      <c r="C415" s="64"/>
      <c r="D415" s="64"/>
      <c r="E415" s="64"/>
      <c r="F415" s="64"/>
      <c r="G415" s="64"/>
      <c r="H415" s="64"/>
      <c r="I415" s="64"/>
      <c r="J415" s="64"/>
    </row>
    <row r="416" spans="1:10" s="63" customFormat="1">
      <c r="A416" s="64"/>
      <c r="B416" s="64"/>
      <c r="C416" s="64"/>
      <c r="D416" s="64"/>
      <c r="E416" s="64"/>
      <c r="F416" s="64"/>
      <c r="G416" s="64"/>
      <c r="H416" s="64"/>
      <c r="I416" s="64"/>
      <c r="J416" s="64"/>
    </row>
    <row r="417" spans="1:10" s="63" customFormat="1">
      <c r="A417" s="64"/>
      <c r="B417" s="64"/>
      <c r="C417" s="64"/>
      <c r="D417" s="64"/>
      <c r="E417" s="64"/>
      <c r="F417" s="64"/>
      <c r="G417" s="64"/>
      <c r="H417" s="64"/>
      <c r="I417" s="64"/>
      <c r="J417" s="64"/>
    </row>
    <row r="418" spans="1:10" s="63" customFormat="1">
      <c r="A418" s="64"/>
      <c r="B418" s="64"/>
      <c r="C418" s="64"/>
      <c r="D418" s="64"/>
      <c r="E418" s="64"/>
      <c r="F418" s="64"/>
      <c r="G418" s="64"/>
      <c r="H418" s="64"/>
      <c r="I418" s="64"/>
      <c r="J418" s="64"/>
    </row>
    <row r="419" spans="1:10" s="63" customFormat="1">
      <c r="A419" s="64"/>
      <c r="B419" s="64"/>
      <c r="C419" s="64"/>
      <c r="D419" s="64"/>
      <c r="E419" s="64"/>
      <c r="F419" s="64"/>
      <c r="G419" s="64"/>
      <c r="H419" s="64"/>
      <c r="I419" s="64"/>
      <c r="J419" s="64"/>
    </row>
    <row r="420" spans="1:10" s="63" customFormat="1">
      <c r="A420" s="64"/>
      <c r="B420" s="64"/>
      <c r="C420" s="64"/>
      <c r="D420" s="64"/>
      <c r="E420" s="64"/>
      <c r="F420" s="64"/>
      <c r="G420" s="64"/>
      <c r="H420" s="64"/>
      <c r="I420" s="64"/>
      <c r="J420" s="64"/>
    </row>
    <row r="421" spans="1:10" s="63" customFormat="1">
      <c r="A421" s="64"/>
      <c r="B421" s="64"/>
      <c r="C421" s="64"/>
      <c r="D421" s="64"/>
      <c r="E421" s="64"/>
      <c r="F421" s="64"/>
      <c r="G421" s="64"/>
      <c r="H421" s="64"/>
      <c r="I421" s="64"/>
      <c r="J421" s="64"/>
    </row>
    <row r="422" spans="1:10" s="63" customFormat="1">
      <c r="A422" s="64"/>
      <c r="B422" s="64"/>
      <c r="C422" s="64"/>
      <c r="D422" s="64"/>
      <c r="E422" s="64"/>
      <c r="F422" s="64"/>
      <c r="G422" s="64"/>
      <c r="H422" s="64"/>
      <c r="I422" s="64"/>
      <c r="J422" s="64"/>
    </row>
    <row r="423" spans="1:10" s="63" customFormat="1">
      <c r="A423" s="64"/>
      <c r="B423" s="64"/>
      <c r="C423" s="64"/>
      <c r="D423" s="64"/>
      <c r="E423" s="64"/>
      <c r="F423" s="64"/>
      <c r="G423" s="64"/>
      <c r="H423" s="64"/>
      <c r="I423" s="64"/>
      <c r="J423" s="64"/>
    </row>
    <row r="424" spans="1:10" s="63" customFormat="1">
      <c r="A424" s="64"/>
      <c r="B424" s="64"/>
      <c r="C424" s="64"/>
      <c r="D424" s="64"/>
      <c r="E424" s="64"/>
      <c r="F424" s="64"/>
      <c r="G424" s="64"/>
      <c r="H424" s="64"/>
      <c r="I424" s="64"/>
      <c r="J424" s="64"/>
    </row>
    <row r="425" spans="1:10" s="63" customFormat="1">
      <c r="A425" s="64"/>
      <c r="B425" s="64"/>
      <c r="C425" s="64"/>
      <c r="D425" s="64"/>
      <c r="E425" s="64"/>
      <c r="F425" s="64"/>
      <c r="G425" s="64"/>
      <c r="H425" s="64"/>
      <c r="I425" s="64"/>
      <c r="J425" s="64"/>
    </row>
    <row r="426" spans="1:10" s="63" customFormat="1">
      <c r="A426" s="64"/>
      <c r="B426" s="64"/>
      <c r="C426" s="64"/>
      <c r="D426" s="64"/>
      <c r="E426" s="64"/>
      <c r="F426" s="64"/>
      <c r="G426" s="64"/>
      <c r="H426" s="64"/>
      <c r="I426" s="64"/>
      <c r="J426" s="64"/>
    </row>
    <row r="427" spans="1:10" s="63" customFormat="1">
      <c r="A427" s="64"/>
      <c r="B427" s="64"/>
      <c r="C427" s="64"/>
      <c r="D427" s="64"/>
      <c r="E427" s="64"/>
      <c r="F427" s="64"/>
      <c r="G427" s="64"/>
      <c r="H427" s="64"/>
      <c r="I427" s="64"/>
      <c r="J427" s="64"/>
    </row>
    <row r="428" spans="1:10" s="63" customFormat="1">
      <c r="A428" s="64"/>
      <c r="B428" s="64"/>
      <c r="C428" s="64"/>
      <c r="D428" s="64"/>
      <c r="E428" s="64"/>
      <c r="F428" s="64"/>
      <c r="G428" s="64"/>
      <c r="H428" s="64"/>
      <c r="I428" s="64"/>
      <c r="J428" s="64"/>
    </row>
    <row r="429" spans="1:10" s="63" customFormat="1">
      <c r="A429" s="64"/>
      <c r="B429" s="64"/>
      <c r="C429" s="64"/>
      <c r="D429" s="64"/>
      <c r="E429" s="64"/>
      <c r="F429" s="64"/>
      <c r="G429" s="64"/>
      <c r="H429" s="64"/>
      <c r="I429" s="64"/>
      <c r="J429" s="64"/>
    </row>
    <row r="430" spans="1:10" s="63" customFormat="1">
      <c r="A430" s="64"/>
      <c r="B430" s="64"/>
      <c r="C430" s="64"/>
      <c r="D430" s="64"/>
      <c r="E430" s="64"/>
      <c r="F430" s="64"/>
      <c r="G430" s="64"/>
      <c r="H430" s="64"/>
      <c r="I430" s="64"/>
      <c r="J430" s="64"/>
    </row>
    <row r="431" spans="1:10" s="63" customFormat="1">
      <c r="A431" s="64"/>
      <c r="B431" s="64"/>
      <c r="C431" s="64"/>
      <c r="D431" s="64"/>
      <c r="E431" s="64"/>
      <c r="F431" s="64"/>
      <c r="G431" s="64"/>
      <c r="H431" s="64"/>
      <c r="I431" s="64"/>
      <c r="J431" s="64"/>
    </row>
    <row r="432" spans="1:10" s="63" customFormat="1">
      <c r="A432" s="64"/>
      <c r="B432" s="64"/>
      <c r="C432" s="64"/>
      <c r="D432" s="64"/>
      <c r="E432" s="64"/>
      <c r="F432" s="64"/>
      <c r="G432" s="64"/>
      <c r="H432" s="64"/>
      <c r="I432" s="64"/>
      <c r="J432" s="64"/>
    </row>
    <row r="433" spans="1:10" s="63" customFormat="1">
      <c r="A433" s="64"/>
      <c r="B433" s="64"/>
      <c r="C433" s="64"/>
      <c r="D433" s="64"/>
      <c r="E433" s="64"/>
      <c r="F433" s="64"/>
      <c r="G433" s="64"/>
      <c r="H433" s="64"/>
      <c r="I433" s="64"/>
      <c r="J433" s="64"/>
    </row>
    <row r="434" spans="1:10" s="63" customFormat="1">
      <c r="A434" s="64"/>
      <c r="B434" s="64"/>
      <c r="C434" s="64"/>
      <c r="D434" s="64"/>
      <c r="E434" s="64"/>
      <c r="F434" s="64"/>
      <c r="G434" s="64"/>
      <c r="H434" s="64"/>
      <c r="I434" s="64"/>
      <c r="J434" s="64"/>
    </row>
    <row r="435" spans="1:10" s="63" customFormat="1">
      <c r="A435" s="64"/>
      <c r="B435" s="64"/>
      <c r="C435" s="64"/>
      <c r="D435" s="64"/>
      <c r="E435" s="64"/>
      <c r="F435" s="64"/>
      <c r="G435" s="64"/>
      <c r="H435" s="64"/>
      <c r="I435" s="64"/>
      <c r="J435" s="64"/>
    </row>
    <row r="436" spans="1:10" s="63" customFormat="1">
      <c r="A436" s="64"/>
      <c r="B436" s="64"/>
      <c r="C436" s="64"/>
      <c r="D436" s="64"/>
      <c r="E436" s="64"/>
      <c r="F436" s="64"/>
      <c r="G436" s="64"/>
      <c r="H436" s="64"/>
      <c r="I436" s="64"/>
      <c r="J436" s="64"/>
    </row>
    <row r="437" spans="1:10" s="63" customFormat="1">
      <c r="A437" s="64"/>
      <c r="B437" s="64"/>
      <c r="C437" s="64"/>
      <c r="D437" s="64"/>
      <c r="E437" s="64"/>
      <c r="F437" s="64"/>
      <c r="G437" s="64"/>
      <c r="H437" s="64"/>
      <c r="I437" s="64"/>
      <c r="J437" s="64"/>
    </row>
    <row r="438" spans="1:10" s="63" customFormat="1">
      <c r="A438" s="64"/>
      <c r="B438" s="64"/>
      <c r="C438" s="64"/>
      <c r="D438" s="64"/>
      <c r="E438" s="64"/>
      <c r="F438" s="64"/>
      <c r="G438" s="64"/>
      <c r="H438" s="64"/>
      <c r="I438" s="64"/>
      <c r="J438" s="64"/>
    </row>
    <row r="439" spans="1:10" s="63" customFormat="1">
      <c r="A439" s="64"/>
      <c r="B439" s="64"/>
      <c r="C439" s="64"/>
      <c r="D439" s="64"/>
      <c r="E439" s="64"/>
      <c r="F439" s="64"/>
      <c r="G439" s="64"/>
      <c r="H439" s="64"/>
      <c r="I439" s="64"/>
      <c r="J439" s="64"/>
    </row>
    <row r="440" spans="1:10" s="63" customFormat="1">
      <c r="A440" s="64"/>
      <c r="B440" s="64"/>
      <c r="C440" s="64"/>
      <c r="D440" s="64"/>
      <c r="E440" s="64"/>
      <c r="F440" s="64"/>
      <c r="G440" s="64"/>
      <c r="H440" s="64"/>
      <c r="I440" s="64"/>
      <c r="J440" s="64"/>
    </row>
    <row r="441" spans="1:10" s="63" customFormat="1">
      <c r="A441" s="64"/>
      <c r="B441" s="64"/>
      <c r="C441" s="64"/>
      <c r="D441" s="64"/>
      <c r="E441" s="64"/>
      <c r="F441" s="64"/>
      <c r="G441" s="64"/>
      <c r="H441" s="64"/>
      <c r="I441" s="64"/>
      <c r="J441" s="64"/>
    </row>
    <row r="442" spans="1:10" s="63" customFormat="1">
      <c r="A442" s="64"/>
      <c r="B442" s="64"/>
      <c r="C442" s="64"/>
      <c r="D442" s="64"/>
      <c r="E442" s="64"/>
      <c r="F442" s="64"/>
      <c r="G442" s="64"/>
      <c r="H442" s="64"/>
      <c r="I442" s="64"/>
      <c r="J442" s="64"/>
    </row>
    <row r="443" spans="1:10" s="63" customFormat="1">
      <c r="A443" s="64"/>
      <c r="B443" s="64"/>
      <c r="C443" s="64"/>
      <c r="D443" s="64"/>
      <c r="E443" s="64"/>
      <c r="F443" s="64"/>
      <c r="G443" s="64"/>
      <c r="H443" s="64"/>
      <c r="I443" s="64"/>
      <c r="J443" s="64"/>
    </row>
    <row r="444" spans="1:10" s="63" customFormat="1">
      <c r="A444" s="64"/>
      <c r="B444" s="64"/>
      <c r="C444" s="64"/>
      <c r="D444" s="64"/>
      <c r="E444" s="64"/>
      <c r="F444" s="64"/>
      <c r="G444" s="64"/>
      <c r="H444" s="64"/>
      <c r="I444" s="64"/>
      <c r="J444" s="64"/>
    </row>
    <row r="445" spans="1:10" s="63" customFormat="1">
      <c r="A445" s="64"/>
      <c r="B445" s="64"/>
      <c r="C445" s="64"/>
      <c r="D445" s="64"/>
      <c r="E445" s="64"/>
      <c r="F445" s="64"/>
      <c r="G445" s="64"/>
      <c r="H445" s="64"/>
      <c r="I445" s="64"/>
      <c r="J445" s="64"/>
    </row>
    <row r="446" spans="1:10" s="63" customFormat="1">
      <c r="A446" s="64"/>
      <c r="B446" s="64"/>
      <c r="C446" s="64"/>
      <c r="D446" s="64"/>
      <c r="E446" s="64"/>
      <c r="F446" s="64"/>
      <c r="G446" s="64"/>
      <c r="H446" s="64"/>
      <c r="I446" s="64"/>
      <c r="J446" s="64"/>
    </row>
    <row r="447" spans="1:10" s="63" customFormat="1">
      <c r="A447" s="64"/>
      <c r="B447" s="64"/>
      <c r="C447" s="64"/>
      <c r="D447" s="64"/>
      <c r="E447" s="64"/>
      <c r="F447" s="64"/>
      <c r="G447" s="64"/>
      <c r="H447" s="64"/>
      <c r="I447" s="64"/>
      <c r="J447" s="64"/>
    </row>
    <row r="448" spans="1:10" s="63" customFormat="1">
      <c r="A448" s="64"/>
      <c r="B448" s="64"/>
      <c r="C448" s="64"/>
      <c r="D448" s="64"/>
      <c r="E448" s="64"/>
      <c r="F448" s="64"/>
      <c r="G448" s="64"/>
      <c r="H448" s="64"/>
      <c r="I448" s="64"/>
      <c r="J448" s="64"/>
    </row>
    <row r="449" spans="1:10" s="63" customFormat="1">
      <c r="A449" s="64"/>
      <c r="B449" s="64"/>
      <c r="C449" s="64"/>
      <c r="D449" s="64"/>
      <c r="E449" s="64"/>
      <c r="F449" s="64"/>
      <c r="G449" s="64"/>
      <c r="H449" s="64"/>
      <c r="I449" s="64"/>
      <c r="J449" s="64"/>
    </row>
    <row r="450" spans="1:10" s="63" customFormat="1">
      <c r="A450" s="64"/>
      <c r="B450" s="64"/>
      <c r="C450" s="64"/>
      <c r="D450" s="64"/>
      <c r="E450" s="64"/>
      <c r="F450" s="64"/>
      <c r="G450" s="64"/>
      <c r="H450" s="64"/>
      <c r="I450" s="64"/>
      <c r="J450" s="64"/>
    </row>
    <row r="451" spans="1:10" s="63" customFormat="1">
      <c r="A451" s="64"/>
      <c r="B451" s="64"/>
      <c r="C451" s="64"/>
      <c r="D451" s="64"/>
      <c r="E451" s="64"/>
      <c r="F451" s="64"/>
      <c r="G451" s="64"/>
      <c r="H451" s="64"/>
      <c r="I451" s="64"/>
      <c r="J451" s="64"/>
    </row>
    <row r="452" spans="1:10" s="63" customFormat="1">
      <c r="A452" s="64"/>
      <c r="B452" s="64"/>
      <c r="C452" s="64"/>
      <c r="D452" s="64"/>
      <c r="E452" s="64"/>
      <c r="F452" s="64"/>
      <c r="G452" s="64"/>
      <c r="H452" s="64"/>
      <c r="I452" s="64"/>
      <c r="J452" s="64"/>
    </row>
    <row r="453" spans="1:10" s="63" customFormat="1">
      <c r="A453" s="64"/>
      <c r="B453" s="64"/>
      <c r="C453" s="64"/>
      <c r="D453" s="64"/>
      <c r="E453" s="64"/>
      <c r="F453" s="64"/>
      <c r="G453" s="64"/>
      <c r="H453" s="64"/>
      <c r="I453" s="64"/>
      <c r="J453" s="64"/>
    </row>
    <row r="454" spans="1:10" s="63" customFormat="1">
      <c r="A454" s="64"/>
      <c r="B454" s="64"/>
      <c r="C454" s="64"/>
      <c r="D454" s="64"/>
      <c r="E454" s="64"/>
      <c r="F454" s="64"/>
      <c r="G454" s="64"/>
      <c r="H454" s="64"/>
      <c r="I454" s="64"/>
      <c r="J454" s="64"/>
    </row>
    <row r="455" spans="1:10" s="63" customFormat="1">
      <c r="A455" s="64"/>
      <c r="B455" s="64"/>
      <c r="C455" s="64"/>
      <c r="D455" s="64"/>
      <c r="E455" s="64"/>
      <c r="F455" s="64"/>
      <c r="G455" s="64"/>
      <c r="H455" s="64"/>
      <c r="I455" s="64"/>
      <c r="J455" s="64"/>
    </row>
    <row r="456" spans="1:10" s="63" customFormat="1">
      <c r="A456" s="64"/>
      <c r="B456" s="64"/>
      <c r="C456" s="64"/>
      <c r="D456" s="64"/>
      <c r="E456" s="64"/>
      <c r="F456" s="64"/>
      <c r="G456" s="64"/>
      <c r="H456" s="64"/>
      <c r="I456" s="64"/>
      <c r="J456" s="64"/>
    </row>
    <row r="457" spans="1:10" s="63" customFormat="1">
      <c r="A457" s="64"/>
      <c r="B457" s="64"/>
      <c r="C457" s="64"/>
      <c r="D457" s="64"/>
      <c r="E457" s="64"/>
      <c r="F457" s="64"/>
      <c r="G457" s="64"/>
      <c r="H457" s="64"/>
      <c r="I457" s="64"/>
      <c r="J457" s="64"/>
    </row>
    <row r="458" spans="1:10" s="63" customFormat="1">
      <c r="A458" s="64"/>
      <c r="B458" s="64"/>
      <c r="C458" s="64"/>
      <c r="D458" s="64"/>
      <c r="E458" s="64"/>
      <c r="F458" s="64"/>
      <c r="G458" s="64"/>
      <c r="H458" s="64"/>
      <c r="I458" s="64"/>
      <c r="J458" s="64"/>
    </row>
    <row r="459" spans="1:10" s="63" customFormat="1">
      <c r="A459" s="64"/>
      <c r="B459" s="64"/>
      <c r="C459" s="64"/>
      <c r="D459" s="64"/>
      <c r="E459" s="64"/>
      <c r="F459" s="64"/>
      <c r="G459" s="64"/>
      <c r="H459" s="64"/>
      <c r="I459" s="64"/>
      <c r="J459" s="64"/>
    </row>
    <row r="460" spans="1:10" s="63" customFormat="1">
      <c r="A460" s="64"/>
      <c r="B460" s="64"/>
      <c r="C460" s="64"/>
      <c r="D460" s="64"/>
      <c r="E460" s="64"/>
      <c r="F460" s="64"/>
      <c r="G460" s="64"/>
      <c r="H460" s="64"/>
      <c r="I460" s="64"/>
      <c r="J460" s="64"/>
    </row>
    <row r="461" spans="1:10" s="63" customFormat="1">
      <c r="A461" s="64"/>
      <c r="B461" s="64"/>
      <c r="C461" s="64"/>
      <c r="D461" s="64"/>
      <c r="E461" s="64"/>
      <c r="F461" s="64"/>
      <c r="G461" s="64"/>
      <c r="H461" s="64"/>
      <c r="I461" s="64"/>
      <c r="J461" s="64"/>
    </row>
    <row r="462" spans="1:10" s="63" customFormat="1">
      <c r="A462" s="64"/>
      <c r="B462" s="64"/>
      <c r="C462" s="64"/>
      <c r="D462" s="64"/>
      <c r="E462" s="64"/>
      <c r="F462" s="64"/>
      <c r="G462" s="64"/>
      <c r="H462" s="64"/>
      <c r="I462" s="64"/>
      <c r="J462" s="64"/>
    </row>
    <row r="463" spans="1:10" s="63" customFormat="1">
      <c r="A463" s="64"/>
      <c r="B463" s="64"/>
      <c r="C463" s="64"/>
      <c r="D463" s="64"/>
      <c r="E463" s="64"/>
      <c r="F463" s="64"/>
      <c r="G463" s="64"/>
      <c r="H463" s="64"/>
      <c r="I463" s="64"/>
      <c r="J463" s="64"/>
    </row>
    <row r="464" spans="1:10" s="63" customFormat="1">
      <c r="A464" s="64"/>
      <c r="B464" s="64"/>
      <c r="C464" s="64"/>
      <c r="D464" s="64"/>
      <c r="E464" s="64"/>
      <c r="F464" s="64"/>
      <c r="G464" s="64"/>
      <c r="H464" s="64"/>
      <c r="I464" s="64"/>
      <c r="J464" s="64"/>
    </row>
    <row r="465" spans="1:10" s="63" customFormat="1">
      <c r="A465" s="64"/>
      <c r="B465" s="64"/>
      <c r="C465" s="64"/>
      <c r="D465" s="64"/>
      <c r="E465" s="64"/>
      <c r="F465" s="64"/>
      <c r="G465" s="64"/>
      <c r="H465" s="64"/>
      <c r="I465" s="64"/>
      <c r="J465" s="64"/>
    </row>
    <row r="466" spans="1:10" s="63" customFormat="1">
      <c r="A466" s="64"/>
      <c r="B466" s="64"/>
      <c r="C466" s="64"/>
      <c r="D466" s="64"/>
      <c r="E466" s="64"/>
      <c r="F466" s="64"/>
      <c r="G466" s="64"/>
      <c r="H466" s="64"/>
      <c r="I466" s="64"/>
      <c r="J466" s="64"/>
    </row>
    <row r="467" spans="1:10" s="63" customFormat="1">
      <c r="A467" s="64"/>
      <c r="B467" s="64"/>
      <c r="C467" s="64"/>
      <c r="D467" s="64"/>
      <c r="E467" s="64"/>
      <c r="F467" s="64"/>
      <c r="G467" s="64"/>
      <c r="H467" s="64"/>
      <c r="I467" s="64"/>
      <c r="J467" s="64"/>
    </row>
    <row r="468" spans="1:10" s="63" customFormat="1">
      <c r="A468" s="64"/>
      <c r="B468" s="64"/>
      <c r="C468" s="64"/>
      <c r="D468" s="64"/>
      <c r="E468" s="64"/>
      <c r="F468" s="64"/>
      <c r="G468" s="64"/>
      <c r="H468" s="64"/>
      <c r="I468" s="64"/>
      <c r="J468" s="64"/>
    </row>
    <row r="469" spans="1:10" s="63" customFormat="1">
      <c r="A469" s="64"/>
      <c r="B469" s="64"/>
      <c r="C469" s="64"/>
      <c r="D469" s="64"/>
      <c r="E469" s="64"/>
      <c r="F469" s="64"/>
      <c r="G469" s="64"/>
      <c r="H469" s="64"/>
      <c r="I469" s="64"/>
      <c r="J469" s="64"/>
    </row>
    <row r="470" spans="1:10" s="63" customFormat="1">
      <c r="A470" s="64"/>
      <c r="B470" s="64"/>
      <c r="C470" s="64"/>
      <c r="D470" s="64"/>
      <c r="E470" s="64"/>
      <c r="F470" s="64"/>
      <c r="G470" s="64"/>
      <c r="H470" s="64"/>
      <c r="I470" s="64"/>
      <c r="J470" s="64"/>
    </row>
    <row r="471" spans="1:10" s="63" customFormat="1">
      <c r="A471" s="64"/>
      <c r="B471" s="64"/>
      <c r="C471" s="64"/>
      <c r="D471" s="64"/>
      <c r="E471" s="64"/>
      <c r="F471" s="64"/>
      <c r="G471" s="64"/>
      <c r="H471" s="64"/>
      <c r="I471" s="64"/>
      <c r="J471" s="64"/>
    </row>
    <row r="472" spans="1:10" s="63" customFormat="1">
      <c r="A472" s="64"/>
      <c r="B472" s="64"/>
      <c r="C472" s="64"/>
      <c r="D472" s="64"/>
      <c r="E472" s="64"/>
      <c r="F472" s="64"/>
      <c r="G472" s="64"/>
      <c r="H472" s="64"/>
      <c r="I472" s="64"/>
      <c r="J472" s="64"/>
    </row>
    <row r="473" spans="1:10" s="63" customFormat="1">
      <c r="A473" s="64"/>
      <c r="B473" s="64"/>
      <c r="C473" s="64"/>
      <c r="D473" s="64"/>
      <c r="E473" s="64"/>
      <c r="F473" s="64"/>
      <c r="G473" s="64"/>
      <c r="H473" s="64"/>
      <c r="I473" s="64"/>
      <c r="J473" s="64"/>
    </row>
    <row r="474" spans="1:10" s="63" customFormat="1">
      <c r="A474" s="64"/>
      <c r="B474" s="64"/>
      <c r="C474" s="64"/>
      <c r="D474" s="64"/>
      <c r="E474" s="64"/>
      <c r="F474" s="64"/>
      <c r="G474" s="64"/>
      <c r="H474" s="64"/>
      <c r="I474" s="64"/>
      <c r="J474" s="64"/>
    </row>
    <row r="475" spans="1:10" s="63" customFormat="1">
      <c r="A475" s="64"/>
      <c r="B475" s="64"/>
      <c r="C475" s="64"/>
      <c r="D475" s="64"/>
      <c r="E475" s="64"/>
      <c r="F475" s="64"/>
      <c r="G475" s="64"/>
      <c r="H475" s="64"/>
      <c r="I475" s="64"/>
      <c r="J475" s="64"/>
    </row>
    <row r="476" spans="1:10" s="63" customFormat="1">
      <c r="A476" s="64"/>
      <c r="B476" s="64"/>
      <c r="C476" s="64"/>
      <c r="D476" s="64"/>
      <c r="E476" s="64"/>
      <c r="F476" s="64"/>
      <c r="G476" s="64"/>
      <c r="H476" s="64"/>
      <c r="I476" s="64"/>
      <c r="J476" s="64"/>
    </row>
    <row r="477" spans="1:10" s="63" customFormat="1">
      <c r="A477" s="64"/>
      <c r="B477" s="64"/>
      <c r="C477" s="64"/>
      <c r="D477" s="64"/>
      <c r="E477" s="64"/>
      <c r="F477" s="64"/>
      <c r="G477" s="64"/>
      <c r="H477" s="64"/>
      <c r="I477" s="64"/>
      <c r="J477" s="64"/>
    </row>
    <row r="478" spans="1:10" s="63" customFormat="1">
      <c r="A478" s="64"/>
      <c r="B478" s="64"/>
      <c r="C478" s="64"/>
      <c r="D478" s="64"/>
      <c r="E478" s="64"/>
      <c r="F478" s="64"/>
      <c r="G478" s="64"/>
      <c r="H478" s="64"/>
      <c r="I478" s="64"/>
      <c r="J478" s="64"/>
    </row>
    <row r="479" spans="1:10" s="63" customFormat="1">
      <c r="A479" s="64"/>
      <c r="B479" s="64"/>
      <c r="C479" s="64"/>
      <c r="D479" s="64"/>
      <c r="E479" s="64"/>
      <c r="F479" s="64"/>
      <c r="G479" s="64"/>
      <c r="H479" s="64"/>
      <c r="I479" s="64"/>
      <c r="J479" s="64"/>
    </row>
    <row r="480" spans="1:10" s="63" customFormat="1">
      <c r="A480" s="64"/>
      <c r="B480" s="64"/>
      <c r="C480" s="64"/>
      <c r="D480" s="64"/>
      <c r="E480" s="64"/>
      <c r="F480" s="64"/>
      <c r="G480" s="64"/>
      <c r="H480" s="64"/>
      <c r="I480" s="64"/>
      <c r="J480" s="64"/>
    </row>
    <row r="481" spans="1:10" s="63" customFormat="1">
      <c r="A481" s="64"/>
      <c r="B481" s="64"/>
      <c r="C481" s="64"/>
      <c r="D481" s="64"/>
      <c r="E481" s="64"/>
      <c r="F481" s="64"/>
      <c r="G481" s="64"/>
      <c r="H481" s="64"/>
      <c r="I481" s="64"/>
      <c r="J481" s="64"/>
    </row>
    <row r="482" spans="1:10" s="63" customFormat="1">
      <c r="A482" s="64"/>
      <c r="B482" s="64"/>
      <c r="C482" s="64"/>
      <c r="D482" s="64"/>
      <c r="E482" s="64"/>
      <c r="F482" s="64"/>
      <c r="G482" s="64"/>
      <c r="H482" s="64"/>
      <c r="I482" s="64"/>
      <c r="J482" s="64"/>
    </row>
    <row r="483" spans="1:10" s="63" customFormat="1">
      <c r="A483" s="64"/>
      <c r="B483" s="64"/>
      <c r="C483" s="64"/>
      <c r="D483" s="64"/>
      <c r="E483" s="64"/>
      <c r="F483" s="64"/>
      <c r="G483" s="64"/>
      <c r="H483" s="64"/>
      <c r="I483" s="64"/>
      <c r="J483" s="64"/>
    </row>
    <row r="484" spans="1:10" s="63" customFormat="1">
      <c r="A484" s="64"/>
      <c r="B484" s="64"/>
      <c r="C484" s="64"/>
      <c r="D484" s="64"/>
      <c r="E484" s="64"/>
      <c r="F484" s="64"/>
      <c r="G484" s="64"/>
      <c r="H484" s="64"/>
      <c r="I484" s="64"/>
      <c r="J484" s="64"/>
    </row>
    <row r="485" spans="1:10" s="63" customFormat="1">
      <c r="A485" s="64"/>
      <c r="B485" s="64"/>
      <c r="C485" s="64"/>
      <c r="D485" s="64"/>
      <c r="E485" s="64"/>
      <c r="F485" s="64"/>
      <c r="G485" s="64"/>
      <c r="H485" s="64"/>
      <c r="I485" s="64"/>
      <c r="J485" s="64"/>
    </row>
    <row r="486" spans="1:10" s="63" customFormat="1">
      <c r="A486" s="64"/>
      <c r="B486" s="64"/>
      <c r="C486" s="64"/>
      <c r="D486" s="64"/>
      <c r="E486" s="64"/>
      <c r="F486" s="64"/>
      <c r="G486" s="64"/>
      <c r="H486" s="64"/>
      <c r="I486" s="64"/>
      <c r="J486" s="64"/>
    </row>
    <row r="487" spans="1:10" s="63" customFormat="1">
      <c r="A487" s="64"/>
      <c r="B487" s="64"/>
      <c r="C487" s="64"/>
      <c r="D487" s="64"/>
      <c r="E487" s="64"/>
      <c r="F487" s="64"/>
      <c r="G487" s="64"/>
      <c r="H487" s="64"/>
      <c r="I487" s="64"/>
      <c r="J487" s="64"/>
    </row>
    <row r="488" spans="1:10" s="63" customFormat="1">
      <c r="A488" s="64"/>
      <c r="B488" s="64"/>
      <c r="C488" s="64"/>
      <c r="D488" s="64"/>
      <c r="E488" s="64"/>
      <c r="F488" s="64"/>
      <c r="G488" s="64"/>
      <c r="H488" s="64"/>
      <c r="I488" s="64"/>
      <c r="J488" s="64"/>
    </row>
    <row r="489" spans="1:10" s="63" customFormat="1">
      <c r="A489" s="64"/>
      <c r="B489" s="64"/>
      <c r="C489" s="64"/>
      <c r="D489" s="64"/>
      <c r="E489" s="64"/>
      <c r="F489" s="64"/>
      <c r="G489" s="64"/>
      <c r="H489" s="64"/>
      <c r="I489" s="64"/>
      <c r="J489" s="64"/>
    </row>
    <row r="490" spans="1:10" s="63" customFormat="1">
      <c r="A490" s="64"/>
      <c r="B490" s="64"/>
      <c r="C490" s="64"/>
      <c r="D490" s="64"/>
      <c r="E490" s="64"/>
      <c r="F490" s="64"/>
      <c r="G490" s="64"/>
      <c r="H490" s="64"/>
      <c r="I490" s="64"/>
      <c r="J490" s="64"/>
    </row>
    <row r="491" spans="1:10" s="63" customFormat="1">
      <c r="A491" s="64"/>
      <c r="B491" s="64"/>
      <c r="C491" s="64"/>
      <c r="D491" s="64"/>
      <c r="E491" s="64"/>
      <c r="F491" s="64"/>
      <c r="G491" s="64"/>
      <c r="H491" s="64"/>
      <c r="I491" s="64"/>
      <c r="J491" s="64"/>
    </row>
    <row r="492" spans="1:10" s="63" customFormat="1">
      <c r="A492" s="64"/>
      <c r="B492" s="64"/>
      <c r="C492" s="64"/>
      <c r="D492" s="64"/>
      <c r="E492" s="64"/>
      <c r="F492" s="64"/>
      <c r="G492" s="64"/>
      <c r="H492" s="64"/>
      <c r="I492" s="64"/>
      <c r="J492" s="64"/>
    </row>
    <row r="493" spans="1:10" s="63" customFormat="1">
      <c r="A493" s="64"/>
      <c r="B493" s="64"/>
      <c r="C493" s="64"/>
      <c r="D493" s="64"/>
      <c r="E493" s="64"/>
      <c r="F493" s="64"/>
      <c r="G493" s="64"/>
      <c r="H493" s="64"/>
      <c r="I493" s="64"/>
      <c r="J493" s="64"/>
    </row>
    <row r="494" spans="1:10" s="63" customFormat="1">
      <c r="A494" s="64"/>
      <c r="B494" s="64"/>
      <c r="C494" s="64"/>
      <c r="D494" s="64"/>
      <c r="E494" s="64"/>
      <c r="F494" s="64"/>
      <c r="G494" s="64"/>
      <c r="H494" s="64"/>
      <c r="I494" s="64"/>
      <c r="J494" s="64"/>
    </row>
    <row r="495" spans="1:10" s="63" customFormat="1">
      <c r="A495" s="64"/>
      <c r="B495" s="64"/>
      <c r="C495" s="64"/>
      <c r="D495" s="64"/>
      <c r="E495" s="64"/>
      <c r="F495" s="64"/>
      <c r="G495" s="64"/>
      <c r="H495" s="64"/>
      <c r="I495" s="64"/>
      <c r="J495" s="64"/>
    </row>
    <row r="496" spans="1:10" s="63" customFormat="1">
      <c r="A496" s="64"/>
      <c r="B496" s="64"/>
      <c r="C496" s="64"/>
      <c r="D496" s="64"/>
      <c r="E496" s="64"/>
      <c r="F496" s="64"/>
      <c r="G496" s="64"/>
      <c r="H496" s="64"/>
      <c r="I496" s="64"/>
      <c r="J496" s="64"/>
    </row>
    <row r="497" spans="1:10" s="63" customFormat="1">
      <c r="A497" s="64"/>
      <c r="B497" s="64"/>
      <c r="C497" s="64"/>
      <c r="D497" s="64"/>
      <c r="E497" s="64"/>
      <c r="F497" s="64"/>
      <c r="G497" s="64"/>
      <c r="H497" s="64"/>
      <c r="I497" s="64"/>
      <c r="J497" s="64"/>
    </row>
    <row r="498" spans="1:10" s="63" customFormat="1">
      <c r="A498" s="64"/>
      <c r="B498" s="64"/>
      <c r="C498" s="64"/>
      <c r="D498" s="64"/>
      <c r="E498" s="64"/>
      <c r="F498" s="64"/>
      <c r="G498" s="64"/>
      <c r="H498" s="64"/>
      <c r="I498" s="64"/>
      <c r="J498" s="64"/>
    </row>
    <row r="499" spans="1:10" s="63" customFormat="1">
      <c r="A499" s="64"/>
      <c r="B499" s="64"/>
      <c r="C499" s="64"/>
      <c r="D499" s="64"/>
      <c r="E499" s="64"/>
      <c r="F499" s="64"/>
      <c r="G499" s="64"/>
      <c r="H499" s="64"/>
      <c r="I499" s="64"/>
      <c r="J499" s="64"/>
    </row>
    <row r="500" spans="1:10" s="63" customFormat="1">
      <c r="A500" s="64"/>
      <c r="B500" s="64"/>
      <c r="C500" s="64"/>
      <c r="D500" s="64"/>
      <c r="E500" s="64"/>
      <c r="F500" s="64"/>
      <c r="G500" s="64"/>
      <c r="H500" s="64"/>
      <c r="I500" s="64"/>
      <c r="J500" s="64"/>
    </row>
    <row r="501" spans="1:10" s="63" customFormat="1">
      <c r="A501" s="64"/>
      <c r="B501" s="64"/>
      <c r="C501" s="64"/>
      <c r="D501" s="64"/>
      <c r="E501" s="64"/>
      <c r="F501" s="64"/>
      <c r="G501" s="64"/>
      <c r="H501" s="64"/>
      <c r="I501" s="64"/>
      <c r="J501" s="64"/>
    </row>
    <row r="502" spans="1:10" s="63" customFormat="1">
      <c r="A502" s="64"/>
      <c r="B502" s="64"/>
      <c r="C502" s="64"/>
      <c r="D502" s="64"/>
      <c r="E502" s="64"/>
      <c r="F502" s="64"/>
      <c r="G502" s="64"/>
      <c r="H502" s="64"/>
      <c r="I502" s="64"/>
      <c r="J502" s="64"/>
    </row>
    <row r="503" spans="1:10" s="63" customFormat="1">
      <c r="A503" s="64"/>
      <c r="B503" s="64"/>
      <c r="C503" s="64"/>
      <c r="D503" s="64"/>
      <c r="E503" s="64"/>
      <c r="F503" s="64"/>
      <c r="G503" s="64"/>
      <c r="H503" s="64"/>
      <c r="I503" s="64"/>
      <c r="J503" s="64"/>
    </row>
    <row r="504" spans="1:10" s="63" customFormat="1">
      <c r="A504" s="64"/>
      <c r="B504" s="64"/>
      <c r="C504" s="64"/>
      <c r="D504" s="64"/>
      <c r="E504" s="64"/>
      <c r="F504" s="64"/>
      <c r="G504" s="64"/>
      <c r="H504" s="64"/>
      <c r="I504" s="64"/>
      <c r="J504" s="64"/>
    </row>
    <row r="505" spans="1:10" s="63" customFormat="1">
      <c r="A505" s="64"/>
      <c r="B505" s="64"/>
      <c r="C505" s="64"/>
      <c r="D505" s="64"/>
      <c r="E505" s="64"/>
      <c r="F505" s="64"/>
      <c r="G505" s="64"/>
      <c r="H505" s="64"/>
      <c r="I505" s="64"/>
      <c r="J505" s="64"/>
    </row>
    <row r="506" spans="1:10" s="63" customFormat="1">
      <c r="A506" s="64"/>
      <c r="B506" s="64"/>
      <c r="C506" s="64"/>
      <c r="D506" s="64"/>
      <c r="E506" s="64"/>
      <c r="F506" s="64"/>
      <c r="G506" s="64"/>
      <c r="H506" s="64"/>
      <c r="I506" s="64"/>
      <c r="J506" s="64"/>
    </row>
    <row r="507" spans="1:10" s="63" customFormat="1">
      <c r="A507" s="64"/>
      <c r="B507" s="64"/>
      <c r="C507" s="64"/>
      <c r="D507" s="64"/>
      <c r="E507" s="64"/>
      <c r="F507" s="64"/>
      <c r="G507" s="64"/>
      <c r="H507" s="64"/>
      <c r="I507" s="64"/>
      <c r="J507" s="64"/>
    </row>
    <row r="508" spans="1:10" s="63" customFormat="1">
      <c r="A508" s="64"/>
      <c r="B508" s="64"/>
      <c r="C508" s="64"/>
      <c r="D508" s="64"/>
      <c r="E508" s="64"/>
      <c r="F508" s="64"/>
      <c r="G508" s="64"/>
      <c r="H508" s="64"/>
      <c r="I508" s="64"/>
      <c r="J508" s="64"/>
    </row>
    <row r="509" spans="1:10" s="63" customFormat="1">
      <c r="A509" s="64"/>
      <c r="B509" s="64"/>
      <c r="C509" s="64"/>
      <c r="D509" s="64"/>
      <c r="E509" s="64"/>
      <c r="F509" s="64"/>
      <c r="G509" s="64"/>
      <c r="H509" s="64"/>
      <c r="I509" s="64"/>
      <c r="J509" s="64"/>
    </row>
    <row r="510" spans="1:10" s="63" customFormat="1">
      <c r="A510" s="64"/>
      <c r="B510" s="64"/>
      <c r="C510" s="64"/>
      <c r="D510" s="64"/>
      <c r="E510" s="64"/>
      <c r="F510" s="64"/>
      <c r="G510" s="64"/>
      <c r="H510" s="64"/>
      <c r="I510" s="64"/>
      <c r="J510" s="64"/>
    </row>
    <row r="511" spans="1:10" s="63" customFormat="1">
      <c r="A511" s="64"/>
      <c r="B511" s="64"/>
      <c r="C511" s="64"/>
      <c r="D511" s="64"/>
      <c r="E511" s="64"/>
      <c r="F511" s="64"/>
      <c r="G511" s="64"/>
      <c r="H511" s="64"/>
      <c r="I511" s="64"/>
      <c r="J511" s="64"/>
    </row>
    <row r="512" spans="1:10" s="63" customFormat="1">
      <c r="A512" s="64"/>
      <c r="B512" s="64"/>
      <c r="C512" s="64"/>
      <c r="D512" s="64"/>
      <c r="E512" s="64"/>
      <c r="F512" s="64"/>
      <c r="G512" s="64"/>
      <c r="H512" s="64"/>
      <c r="I512" s="64"/>
      <c r="J512" s="64"/>
    </row>
    <row r="513" spans="1:10" s="63" customFormat="1">
      <c r="A513" s="64"/>
      <c r="B513" s="64"/>
      <c r="C513" s="64"/>
      <c r="D513" s="64"/>
      <c r="E513" s="64"/>
      <c r="F513" s="64"/>
      <c r="G513" s="64"/>
      <c r="H513" s="64"/>
      <c r="I513" s="64"/>
      <c r="J513" s="64"/>
    </row>
    <row r="514" spans="1:10" s="63" customFormat="1">
      <c r="A514" s="64"/>
      <c r="B514" s="64"/>
      <c r="C514" s="64"/>
      <c r="D514" s="64"/>
      <c r="E514" s="64"/>
      <c r="F514" s="64"/>
      <c r="G514" s="64"/>
      <c r="H514" s="64"/>
      <c r="I514" s="64"/>
      <c r="J514" s="64"/>
    </row>
    <row r="515" spans="1:10" s="63" customFormat="1">
      <c r="A515" s="64"/>
      <c r="B515" s="64"/>
      <c r="C515" s="64"/>
      <c r="D515" s="64"/>
      <c r="E515" s="64"/>
      <c r="F515" s="64"/>
      <c r="G515" s="64"/>
      <c r="H515" s="64"/>
      <c r="I515" s="64"/>
      <c r="J515" s="64"/>
    </row>
    <row r="516" spans="1:10" s="63" customFormat="1">
      <c r="A516" s="64"/>
      <c r="B516" s="64"/>
      <c r="C516" s="64"/>
      <c r="D516" s="64"/>
      <c r="E516" s="64"/>
      <c r="F516" s="64"/>
      <c r="G516" s="64"/>
      <c r="H516" s="64"/>
      <c r="I516" s="64"/>
      <c r="J516" s="64"/>
    </row>
    <row r="517" spans="1:10" s="63" customFormat="1">
      <c r="A517" s="64"/>
      <c r="B517" s="64"/>
      <c r="C517" s="64"/>
      <c r="D517" s="64"/>
      <c r="E517" s="64"/>
      <c r="F517" s="64"/>
      <c r="G517" s="64"/>
      <c r="H517" s="64"/>
      <c r="I517" s="64"/>
      <c r="J517" s="64"/>
    </row>
    <row r="518" spans="1:10" s="63" customFormat="1">
      <c r="A518" s="64"/>
      <c r="B518" s="64"/>
      <c r="C518" s="64"/>
      <c r="D518" s="64"/>
      <c r="E518" s="64"/>
      <c r="F518" s="64"/>
      <c r="G518" s="64"/>
      <c r="H518" s="64"/>
      <c r="I518" s="64"/>
      <c r="J518" s="64"/>
    </row>
    <row r="519" spans="1:10" s="63" customFormat="1">
      <c r="A519" s="64"/>
      <c r="B519" s="64"/>
      <c r="C519" s="64"/>
      <c r="D519" s="64"/>
      <c r="E519" s="64"/>
      <c r="F519" s="64"/>
      <c r="G519" s="64"/>
      <c r="H519" s="64"/>
      <c r="I519" s="64"/>
      <c r="J519" s="64"/>
    </row>
    <row r="520" spans="1:10" s="63" customFormat="1">
      <c r="A520" s="64"/>
      <c r="B520" s="64"/>
      <c r="C520" s="64"/>
      <c r="D520" s="64"/>
      <c r="E520" s="64"/>
      <c r="F520" s="64"/>
      <c r="G520" s="64"/>
      <c r="H520" s="64"/>
      <c r="I520" s="64"/>
      <c r="J520" s="64"/>
    </row>
    <row r="521" spans="1:10" s="63" customFormat="1">
      <c r="A521" s="64"/>
      <c r="B521" s="64"/>
      <c r="C521" s="64"/>
      <c r="D521" s="64"/>
      <c r="E521" s="64"/>
      <c r="F521" s="64"/>
      <c r="G521" s="64"/>
      <c r="H521" s="64"/>
      <c r="I521" s="64"/>
      <c r="J521" s="64"/>
    </row>
    <row r="522" spans="1:10" s="63" customFormat="1">
      <c r="A522" s="64"/>
      <c r="B522" s="64"/>
      <c r="C522" s="64"/>
      <c r="D522" s="64"/>
      <c r="E522" s="64"/>
      <c r="F522" s="64"/>
      <c r="G522" s="64"/>
      <c r="H522" s="64"/>
      <c r="I522" s="64"/>
      <c r="J522" s="64"/>
    </row>
    <row r="523" spans="1:10" s="63" customFormat="1">
      <c r="A523" s="64"/>
      <c r="B523" s="64"/>
      <c r="C523" s="64"/>
      <c r="D523" s="64"/>
      <c r="E523" s="64"/>
      <c r="F523" s="64"/>
      <c r="G523" s="64"/>
      <c r="H523" s="64"/>
      <c r="I523" s="64"/>
      <c r="J523" s="64"/>
    </row>
    <row r="524" spans="1:10" s="63" customFormat="1">
      <c r="A524" s="64"/>
      <c r="B524" s="64"/>
      <c r="C524" s="64"/>
      <c r="D524" s="64"/>
      <c r="E524" s="64"/>
      <c r="F524" s="64"/>
      <c r="G524" s="64"/>
      <c r="H524" s="64"/>
      <c r="I524" s="64"/>
      <c r="J524" s="64"/>
    </row>
    <row r="525" spans="1:10" s="63" customFormat="1">
      <c r="A525" s="64"/>
      <c r="B525" s="64"/>
      <c r="C525" s="64"/>
      <c r="D525" s="64"/>
      <c r="E525" s="64"/>
      <c r="F525" s="64"/>
      <c r="G525" s="64"/>
      <c r="H525" s="64"/>
      <c r="I525" s="64"/>
      <c r="J525" s="64"/>
    </row>
    <row r="526" spans="1:10" s="63" customFormat="1">
      <c r="A526" s="64"/>
      <c r="B526" s="64"/>
      <c r="C526" s="64"/>
      <c r="D526" s="64"/>
      <c r="E526" s="64"/>
      <c r="F526" s="64"/>
      <c r="G526" s="64"/>
      <c r="H526" s="64"/>
      <c r="I526" s="64"/>
      <c r="J526" s="64"/>
    </row>
    <row r="527" spans="1:10" s="63" customFormat="1">
      <c r="A527" s="64"/>
      <c r="B527" s="64"/>
      <c r="C527" s="64"/>
      <c r="D527" s="64"/>
      <c r="E527" s="64"/>
      <c r="F527" s="64"/>
      <c r="G527" s="64"/>
      <c r="H527" s="64"/>
      <c r="I527" s="64"/>
      <c r="J527" s="64"/>
    </row>
    <row r="528" spans="1:10" s="63" customFormat="1">
      <c r="A528" s="64"/>
      <c r="B528" s="64"/>
      <c r="C528" s="64"/>
      <c r="D528" s="64"/>
      <c r="E528" s="64"/>
      <c r="F528" s="64"/>
      <c r="G528" s="64"/>
      <c r="H528" s="64"/>
      <c r="I528" s="64"/>
      <c r="J528" s="64"/>
    </row>
    <row r="529" spans="1:10" s="63" customFormat="1">
      <c r="A529" s="64"/>
      <c r="B529" s="64"/>
      <c r="C529" s="64"/>
      <c r="D529" s="64"/>
      <c r="E529" s="64"/>
      <c r="F529" s="64"/>
      <c r="G529" s="64"/>
      <c r="H529" s="64"/>
      <c r="I529" s="64"/>
      <c r="J529" s="64"/>
    </row>
    <row r="530" spans="1:10" s="63" customFormat="1">
      <c r="A530" s="64"/>
      <c r="B530" s="64"/>
      <c r="C530" s="64"/>
      <c r="D530" s="64"/>
      <c r="E530" s="64"/>
      <c r="F530" s="64"/>
      <c r="G530" s="64"/>
      <c r="H530" s="64"/>
      <c r="I530" s="64"/>
      <c r="J530" s="64"/>
    </row>
    <row r="531" spans="1:10" s="63" customFormat="1">
      <c r="A531" s="64"/>
      <c r="B531" s="64"/>
      <c r="C531" s="64"/>
      <c r="D531" s="64"/>
      <c r="E531" s="64"/>
      <c r="F531" s="64"/>
      <c r="G531" s="64"/>
      <c r="H531" s="64"/>
      <c r="I531" s="64"/>
      <c r="J531" s="64"/>
    </row>
    <row r="532" spans="1:10" s="63" customFormat="1">
      <c r="A532" s="64"/>
      <c r="B532" s="64"/>
      <c r="C532" s="64"/>
      <c r="D532" s="64"/>
      <c r="E532" s="64"/>
      <c r="F532" s="64"/>
      <c r="G532" s="64"/>
      <c r="H532" s="64"/>
      <c r="I532" s="64"/>
      <c r="J532" s="64"/>
    </row>
    <row r="533" spans="1:10" s="63" customFormat="1">
      <c r="A533" s="64"/>
      <c r="B533" s="64"/>
      <c r="C533" s="64"/>
      <c r="D533" s="64"/>
      <c r="E533" s="64"/>
      <c r="F533" s="64"/>
      <c r="G533" s="64"/>
      <c r="H533" s="64"/>
      <c r="I533" s="64"/>
      <c r="J533" s="64"/>
    </row>
    <row r="534" spans="1:10" s="63" customFormat="1">
      <c r="A534" s="64"/>
      <c r="B534" s="64"/>
      <c r="C534" s="64"/>
      <c r="D534" s="64"/>
      <c r="E534" s="64"/>
      <c r="F534" s="64"/>
      <c r="G534" s="64"/>
      <c r="H534" s="64"/>
      <c r="I534" s="64"/>
      <c r="J534" s="64"/>
    </row>
    <row r="535" spans="1:10" s="63" customFormat="1">
      <c r="A535" s="64"/>
      <c r="B535" s="64"/>
      <c r="C535" s="64"/>
      <c r="D535" s="64"/>
      <c r="E535" s="64"/>
      <c r="F535" s="64"/>
      <c r="G535" s="64"/>
      <c r="H535" s="64"/>
      <c r="I535" s="64"/>
      <c r="J535" s="64"/>
    </row>
    <row r="536" spans="1:10" s="63" customFormat="1">
      <c r="A536" s="64"/>
      <c r="B536" s="64"/>
      <c r="C536" s="64"/>
      <c r="D536" s="64"/>
      <c r="E536" s="64"/>
      <c r="F536" s="64"/>
      <c r="G536" s="64"/>
      <c r="H536" s="64"/>
      <c r="I536" s="64"/>
      <c r="J536" s="64"/>
    </row>
    <row r="537" spans="1:10" s="63" customFormat="1">
      <c r="A537" s="64"/>
      <c r="B537" s="64"/>
      <c r="C537" s="64"/>
      <c r="D537" s="64"/>
      <c r="E537" s="64"/>
      <c r="F537" s="64"/>
      <c r="G537" s="64"/>
      <c r="H537" s="64"/>
      <c r="I537" s="64"/>
      <c r="J537" s="64"/>
    </row>
    <row r="538" spans="1:10" s="63" customFormat="1">
      <c r="A538" s="64"/>
      <c r="B538" s="64"/>
      <c r="C538" s="64"/>
      <c r="D538" s="64"/>
      <c r="E538" s="64"/>
      <c r="F538" s="64"/>
      <c r="G538" s="64"/>
      <c r="H538" s="64"/>
      <c r="I538" s="64"/>
      <c r="J538" s="64"/>
    </row>
    <row r="539" spans="1:10" s="63" customFormat="1">
      <c r="A539" s="64"/>
      <c r="B539" s="64"/>
      <c r="C539" s="64"/>
      <c r="D539" s="64"/>
      <c r="E539" s="64"/>
      <c r="F539" s="64"/>
      <c r="G539" s="64"/>
      <c r="H539" s="64"/>
      <c r="I539" s="64"/>
      <c r="J539" s="64"/>
    </row>
    <row r="540" spans="1:10" s="63" customFormat="1">
      <c r="A540" s="64"/>
      <c r="B540" s="64"/>
      <c r="C540" s="64"/>
      <c r="D540" s="64"/>
      <c r="E540" s="64"/>
      <c r="F540" s="64"/>
      <c r="G540" s="64"/>
      <c r="H540" s="64"/>
      <c r="I540" s="64"/>
      <c r="J540" s="64"/>
    </row>
    <row r="541" spans="1:10" s="63" customFormat="1">
      <c r="A541" s="64"/>
      <c r="B541" s="64"/>
      <c r="C541" s="64"/>
      <c r="D541" s="64"/>
      <c r="E541" s="64"/>
      <c r="F541" s="64"/>
      <c r="G541" s="64"/>
      <c r="H541" s="64"/>
      <c r="I541" s="64"/>
      <c r="J541" s="64"/>
    </row>
    <row r="542" spans="1:10" s="63" customFormat="1">
      <c r="A542" s="64"/>
      <c r="B542" s="64"/>
      <c r="C542" s="64"/>
      <c r="D542" s="64"/>
      <c r="E542" s="64"/>
      <c r="F542" s="64"/>
      <c r="G542" s="64"/>
      <c r="H542" s="64"/>
      <c r="I542" s="64"/>
      <c r="J542" s="64"/>
    </row>
    <row r="543" spans="1:10" s="63" customFormat="1">
      <c r="A543" s="64"/>
      <c r="B543" s="64"/>
      <c r="C543" s="64"/>
      <c r="D543" s="64"/>
      <c r="E543" s="64"/>
      <c r="F543" s="64"/>
      <c r="G543" s="64"/>
      <c r="H543" s="64"/>
      <c r="I543" s="64"/>
      <c r="J543" s="64"/>
    </row>
    <row r="544" spans="1:10" s="63" customFormat="1">
      <c r="A544" s="64"/>
      <c r="B544" s="64"/>
      <c r="C544" s="64"/>
      <c r="D544" s="64"/>
      <c r="E544" s="64"/>
      <c r="F544" s="64"/>
      <c r="G544" s="64"/>
      <c r="H544" s="64"/>
      <c r="I544" s="64"/>
      <c r="J544" s="64"/>
    </row>
    <row r="545" spans="1:10" s="63" customFormat="1">
      <c r="A545" s="64"/>
      <c r="B545" s="64"/>
      <c r="C545" s="64"/>
      <c r="D545" s="64"/>
      <c r="E545" s="64"/>
      <c r="F545" s="64"/>
      <c r="G545" s="64"/>
      <c r="H545" s="64"/>
      <c r="I545" s="64"/>
      <c r="J545" s="64"/>
    </row>
    <row r="546" spans="1:10" s="63" customFormat="1">
      <c r="A546" s="64"/>
      <c r="B546" s="64"/>
      <c r="C546" s="64"/>
      <c r="D546" s="64"/>
      <c r="E546" s="64"/>
      <c r="F546" s="64"/>
      <c r="G546" s="64"/>
      <c r="H546" s="64"/>
      <c r="I546" s="64"/>
      <c r="J546" s="64"/>
    </row>
    <row r="547" spans="1:10" s="63" customFormat="1">
      <c r="A547" s="64"/>
      <c r="B547" s="64"/>
      <c r="C547" s="64"/>
      <c r="D547" s="64"/>
      <c r="E547" s="64"/>
      <c r="F547" s="64"/>
      <c r="G547" s="64"/>
      <c r="H547" s="64"/>
      <c r="I547" s="64"/>
      <c r="J547" s="64"/>
    </row>
    <row r="548" spans="1:10" s="63" customFormat="1">
      <c r="A548" s="64"/>
      <c r="B548" s="64"/>
      <c r="C548" s="64"/>
      <c r="D548" s="64"/>
      <c r="E548" s="64"/>
      <c r="F548" s="64"/>
      <c r="G548" s="64"/>
      <c r="H548" s="64"/>
      <c r="I548" s="64"/>
      <c r="J548" s="64"/>
    </row>
    <row r="549" spans="1:10" s="63" customFormat="1">
      <c r="A549" s="64"/>
      <c r="B549" s="64"/>
      <c r="C549" s="64"/>
      <c r="D549" s="64"/>
      <c r="E549" s="64"/>
      <c r="F549" s="64"/>
      <c r="G549" s="64"/>
      <c r="H549" s="64"/>
      <c r="I549" s="64"/>
      <c r="J549" s="64"/>
    </row>
    <row r="550" spans="1:10" s="63" customFormat="1">
      <c r="A550" s="64"/>
      <c r="B550" s="64"/>
      <c r="C550" s="64"/>
      <c r="D550" s="64"/>
      <c r="E550" s="64"/>
      <c r="F550" s="64"/>
      <c r="G550" s="64"/>
      <c r="H550" s="64"/>
      <c r="I550" s="64"/>
      <c r="J550" s="64"/>
    </row>
    <row r="551" spans="1:10" s="63" customFormat="1">
      <c r="A551" s="64"/>
      <c r="B551" s="64"/>
      <c r="C551" s="64"/>
      <c r="D551" s="64"/>
      <c r="E551" s="64"/>
      <c r="F551" s="64"/>
      <c r="G551" s="64"/>
      <c r="H551" s="64"/>
      <c r="I551" s="64"/>
      <c r="J551" s="64"/>
    </row>
    <row r="552" spans="1:10" s="63" customFormat="1">
      <c r="A552" s="64"/>
      <c r="B552" s="64"/>
      <c r="C552" s="64"/>
      <c r="D552" s="64"/>
      <c r="E552" s="64"/>
      <c r="F552" s="64"/>
      <c r="G552" s="64"/>
      <c r="H552" s="64"/>
      <c r="I552" s="64"/>
      <c r="J552" s="64"/>
    </row>
    <row r="553" spans="1:10" s="63" customFormat="1">
      <c r="A553" s="64"/>
      <c r="B553" s="64"/>
      <c r="C553" s="64"/>
      <c r="D553" s="64"/>
      <c r="E553" s="64"/>
      <c r="F553" s="64"/>
      <c r="G553" s="64"/>
      <c r="H553" s="64"/>
      <c r="I553" s="64"/>
      <c r="J553" s="64"/>
    </row>
    <row r="554" spans="1:10" s="63" customFormat="1">
      <c r="A554" s="64"/>
      <c r="B554" s="64"/>
      <c r="C554" s="64"/>
      <c r="D554" s="64"/>
      <c r="E554" s="64"/>
      <c r="F554" s="64"/>
      <c r="G554" s="64"/>
      <c r="H554" s="64"/>
      <c r="I554" s="64"/>
      <c r="J554" s="64"/>
    </row>
    <row r="555" spans="1:10" s="63" customFormat="1">
      <c r="A555" s="64"/>
      <c r="B555" s="64"/>
      <c r="C555" s="64"/>
      <c r="D555" s="64"/>
      <c r="E555" s="64"/>
      <c r="F555" s="64"/>
      <c r="G555" s="64"/>
      <c r="H555" s="64"/>
      <c r="I555" s="64"/>
      <c r="J555" s="64"/>
    </row>
    <row r="556" spans="1:10" s="63" customFormat="1">
      <c r="A556" s="64"/>
      <c r="B556" s="64"/>
      <c r="C556" s="64"/>
      <c r="D556" s="64"/>
      <c r="E556" s="64"/>
      <c r="F556" s="64"/>
      <c r="G556" s="64"/>
      <c r="H556" s="64"/>
      <c r="I556" s="64"/>
      <c r="J556" s="64"/>
    </row>
    <row r="557" spans="1:10" s="63" customFormat="1">
      <c r="A557" s="64"/>
      <c r="B557" s="64"/>
      <c r="C557" s="64"/>
      <c r="D557" s="64"/>
      <c r="E557" s="64"/>
      <c r="F557" s="64"/>
      <c r="G557" s="64"/>
      <c r="H557" s="64"/>
      <c r="I557" s="64"/>
      <c r="J557" s="64"/>
    </row>
    <row r="558" spans="1:10" s="63" customFormat="1">
      <c r="A558" s="64"/>
      <c r="B558" s="64"/>
      <c r="C558" s="64"/>
      <c r="D558" s="64"/>
      <c r="E558" s="64"/>
      <c r="F558" s="64"/>
      <c r="G558" s="64"/>
      <c r="H558" s="64"/>
      <c r="I558" s="64"/>
      <c r="J558" s="64"/>
    </row>
    <row r="559" spans="1:10" s="63" customFormat="1">
      <c r="A559" s="64"/>
      <c r="B559" s="64"/>
      <c r="C559" s="64"/>
      <c r="D559" s="64"/>
      <c r="E559" s="64"/>
      <c r="F559" s="64"/>
      <c r="G559" s="64"/>
      <c r="H559" s="64"/>
      <c r="I559" s="64"/>
      <c r="J559" s="64"/>
    </row>
    <row r="560" spans="1:10" s="63" customFormat="1">
      <c r="A560" s="64"/>
      <c r="B560" s="64"/>
      <c r="C560" s="64"/>
      <c r="D560" s="64"/>
      <c r="E560" s="64"/>
      <c r="F560" s="64"/>
      <c r="G560" s="64"/>
      <c r="H560" s="64"/>
      <c r="I560" s="64"/>
      <c r="J560" s="64"/>
    </row>
    <row r="561" spans="1:10" s="63" customFormat="1">
      <c r="A561" s="64"/>
      <c r="B561" s="64"/>
      <c r="C561" s="64"/>
      <c r="D561" s="64"/>
      <c r="E561" s="64"/>
      <c r="F561" s="64"/>
      <c r="G561" s="64"/>
      <c r="H561" s="64"/>
      <c r="I561" s="64"/>
      <c r="J561" s="64"/>
    </row>
    <row r="562" spans="1:10" s="63" customFormat="1">
      <c r="A562" s="64"/>
      <c r="B562" s="64"/>
      <c r="C562" s="64"/>
      <c r="D562" s="64"/>
      <c r="E562" s="64"/>
      <c r="F562" s="64"/>
      <c r="G562" s="64"/>
      <c r="H562" s="64"/>
      <c r="I562" s="64"/>
      <c r="J562" s="64"/>
    </row>
    <row r="563" spans="1:10" s="63" customFormat="1">
      <c r="A563" s="64"/>
      <c r="B563" s="64"/>
      <c r="C563" s="64"/>
      <c r="D563" s="64"/>
      <c r="E563" s="64"/>
      <c r="F563" s="64"/>
      <c r="G563" s="64"/>
      <c r="H563" s="64"/>
      <c r="I563" s="64"/>
      <c r="J563" s="64"/>
    </row>
    <row r="564" spans="1:10" s="63" customFormat="1">
      <c r="A564" s="64"/>
      <c r="B564" s="64"/>
      <c r="C564" s="64"/>
      <c r="D564" s="64"/>
      <c r="E564" s="64"/>
      <c r="F564" s="64"/>
      <c r="G564" s="64"/>
      <c r="H564" s="64"/>
      <c r="I564" s="64"/>
      <c r="J564" s="64"/>
    </row>
    <row r="565" spans="1:10" s="63" customFormat="1">
      <c r="A565" s="64"/>
      <c r="B565" s="64"/>
      <c r="C565" s="64"/>
      <c r="D565" s="64"/>
      <c r="E565" s="64"/>
      <c r="F565" s="64"/>
      <c r="G565" s="64"/>
      <c r="H565" s="64"/>
      <c r="I565" s="64"/>
      <c r="J565" s="64"/>
    </row>
    <row r="566" spans="1:10" s="63" customFormat="1">
      <c r="A566" s="64"/>
      <c r="B566" s="64"/>
      <c r="C566" s="64"/>
      <c r="D566" s="64"/>
      <c r="E566" s="64"/>
      <c r="F566" s="64"/>
      <c r="G566" s="64"/>
      <c r="H566" s="64"/>
      <c r="I566" s="64"/>
      <c r="J566" s="64"/>
    </row>
    <row r="567" spans="1:10" s="63" customFormat="1">
      <c r="A567" s="64"/>
      <c r="B567" s="64"/>
      <c r="C567" s="64"/>
      <c r="D567" s="64"/>
      <c r="E567" s="64"/>
      <c r="F567" s="64"/>
      <c r="G567" s="64"/>
      <c r="H567" s="64"/>
      <c r="I567" s="64"/>
      <c r="J567" s="64"/>
    </row>
    <row r="568" spans="1:10" s="63" customFormat="1">
      <c r="A568" s="64"/>
      <c r="B568" s="64"/>
      <c r="C568" s="64"/>
      <c r="D568" s="64"/>
      <c r="E568" s="64"/>
      <c r="F568" s="64"/>
      <c r="G568" s="64"/>
      <c r="H568" s="64"/>
      <c r="I568" s="64"/>
      <c r="J568" s="64"/>
    </row>
    <row r="569" spans="1:10" s="63" customFormat="1">
      <c r="A569" s="64"/>
      <c r="B569" s="64"/>
      <c r="C569" s="64"/>
      <c r="D569" s="64"/>
      <c r="E569" s="64"/>
      <c r="F569" s="64"/>
      <c r="G569" s="64"/>
      <c r="H569" s="64"/>
      <c r="I569" s="64"/>
      <c r="J569" s="64"/>
    </row>
    <row r="570" spans="1:10" s="63" customFormat="1">
      <c r="A570" s="64"/>
      <c r="B570" s="64"/>
      <c r="C570" s="64"/>
      <c r="D570" s="64"/>
      <c r="E570" s="64"/>
      <c r="F570" s="64"/>
      <c r="G570" s="64"/>
      <c r="H570" s="64"/>
      <c r="I570" s="64"/>
      <c r="J570" s="64"/>
    </row>
    <row r="571" spans="1:10" s="63" customFormat="1">
      <c r="A571" s="64"/>
      <c r="B571" s="64"/>
      <c r="C571" s="64"/>
      <c r="D571" s="64"/>
      <c r="E571" s="64"/>
      <c r="F571" s="64"/>
      <c r="G571" s="64"/>
      <c r="H571" s="64"/>
      <c r="I571" s="64"/>
      <c r="J571" s="64"/>
    </row>
    <row r="572" spans="1:10" s="63" customFormat="1">
      <c r="A572" s="64"/>
      <c r="B572" s="64"/>
      <c r="C572" s="64"/>
      <c r="D572" s="64"/>
      <c r="E572" s="64"/>
      <c r="F572" s="64"/>
      <c r="G572" s="64"/>
      <c r="H572" s="64"/>
      <c r="I572" s="64"/>
      <c r="J572" s="64"/>
    </row>
    <row r="573" spans="1:10" s="63" customFormat="1">
      <c r="A573" s="64"/>
      <c r="B573" s="64"/>
      <c r="C573" s="64"/>
      <c r="D573" s="64"/>
      <c r="E573" s="64"/>
      <c r="F573" s="64"/>
      <c r="G573" s="64"/>
      <c r="H573" s="64"/>
      <c r="I573" s="64"/>
      <c r="J573" s="64"/>
    </row>
    <row r="574" spans="1:10" s="63" customFormat="1">
      <c r="A574" s="64"/>
      <c r="B574" s="64"/>
      <c r="C574" s="64"/>
      <c r="D574" s="64"/>
      <c r="E574" s="64"/>
      <c r="F574" s="64"/>
      <c r="G574" s="64"/>
      <c r="H574" s="64"/>
      <c r="I574" s="64"/>
      <c r="J574" s="64"/>
    </row>
    <row r="575" spans="1:10" s="63" customFormat="1">
      <c r="A575" s="64"/>
      <c r="B575" s="64"/>
      <c r="C575" s="64"/>
      <c r="D575" s="64"/>
      <c r="E575" s="64"/>
      <c r="F575" s="64"/>
      <c r="G575" s="64"/>
      <c r="H575" s="64"/>
      <c r="I575" s="64"/>
      <c r="J575" s="64"/>
    </row>
    <row r="576" spans="1:10" s="63" customFormat="1">
      <c r="A576" s="64"/>
      <c r="B576" s="64"/>
      <c r="C576" s="64"/>
      <c r="D576" s="64"/>
      <c r="E576" s="64"/>
      <c r="F576" s="64"/>
      <c r="G576" s="64"/>
      <c r="H576" s="64"/>
      <c r="I576" s="64"/>
      <c r="J576" s="64"/>
    </row>
    <row r="577" spans="1:10" s="63" customFormat="1">
      <c r="A577" s="64"/>
      <c r="B577" s="64"/>
      <c r="C577" s="64"/>
      <c r="D577" s="64"/>
      <c r="E577" s="64"/>
      <c r="F577" s="64"/>
      <c r="G577" s="64"/>
      <c r="H577" s="64"/>
      <c r="I577" s="64"/>
      <c r="J577" s="64"/>
    </row>
    <row r="578" spans="1:10" s="63" customFormat="1">
      <c r="A578" s="64"/>
      <c r="B578" s="64"/>
      <c r="C578" s="64"/>
      <c r="D578" s="64"/>
      <c r="E578" s="64"/>
      <c r="F578" s="64"/>
      <c r="G578" s="64"/>
      <c r="H578" s="64"/>
      <c r="I578" s="64"/>
      <c r="J578" s="64"/>
    </row>
    <row r="579" spans="1:10" s="63" customFormat="1">
      <c r="A579" s="64"/>
      <c r="B579" s="64"/>
      <c r="C579" s="64"/>
      <c r="D579" s="64"/>
      <c r="E579" s="64"/>
      <c r="F579" s="64"/>
      <c r="G579" s="64"/>
      <c r="H579" s="64"/>
      <c r="I579" s="64"/>
      <c r="J579" s="64"/>
    </row>
    <row r="580" spans="1:10" s="63" customFormat="1">
      <c r="A580" s="64"/>
      <c r="B580" s="64"/>
      <c r="C580" s="64"/>
      <c r="D580" s="64"/>
      <c r="E580" s="64"/>
      <c r="F580" s="64"/>
      <c r="G580" s="64"/>
      <c r="H580" s="64"/>
      <c r="I580" s="64"/>
      <c r="J580" s="64"/>
    </row>
    <row r="581" spans="1:10" s="63" customFormat="1">
      <c r="A581" s="64"/>
      <c r="B581" s="64"/>
      <c r="C581" s="64"/>
      <c r="D581" s="64"/>
      <c r="E581" s="64"/>
      <c r="F581" s="64"/>
      <c r="G581" s="64"/>
      <c r="H581" s="64"/>
      <c r="I581" s="64"/>
      <c r="J581" s="64"/>
    </row>
    <row r="582" spans="1:10" s="63" customFormat="1">
      <c r="A582" s="64"/>
      <c r="B582" s="64"/>
      <c r="C582" s="64"/>
      <c r="D582" s="64"/>
      <c r="E582" s="64"/>
      <c r="F582" s="64"/>
      <c r="G582" s="64"/>
      <c r="H582" s="64"/>
      <c r="I582" s="64"/>
      <c r="J582" s="64"/>
    </row>
    <row r="583" spans="1:10" s="63" customFormat="1">
      <c r="A583" s="64"/>
      <c r="B583" s="64"/>
      <c r="C583" s="64"/>
      <c r="D583" s="64"/>
      <c r="E583" s="64"/>
      <c r="F583" s="64"/>
      <c r="G583" s="64"/>
      <c r="H583" s="64"/>
      <c r="I583" s="64"/>
      <c r="J583" s="64"/>
    </row>
    <row r="584" spans="1:10" s="63" customFormat="1">
      <c r="A584" s="64"/>
      <c r="B584" s="64"/>
      <c r="C584" s="64"/>
      <c r="D584" s="64"/>
      <c r="E584" s="64"/>
      <c r="F584" s="64"/>
      <c r="G584" s="64"/>
      <c r="H584" s="64"/>
      <c r="I584" s="64"/>
      <c r="J584" s="64"/>
    </row>
    <row r="585" spans="1:10" s="63" customFormat="1">
      <c r="A585" s="64"/>
      <c r="B585" s="64"/>
      <c r="C585" s="64"/>
      <c r="D585" s="64"/>
      <c r="E585" s="64"/>
      <c r="F585" s="64"/>
      <c r="G585" s="64"/>
      <c r="H585" s="64"/>
      <c r="I585" s="64"/>
      <c r="J585" s="64"/>
    </row>
    <row r="586" spans="1:10" s="63" customFormat="1">
      <c r="A586" s="64"/>
      <c r="B586" s="64"/>
      <c r="C586" s="64"/>
      <c r="D586" s="64"/>
      <c r="E586" s="64"/>
      <c r="F586" s="64"/>
      <c r="G586" s="64"/>
      <c r="H586" s="64"/>
      <c r="I586" s="64"/>
      <c r="J586" s="64"/>
    </row>
    <row r="587" spans="1:10" s="63" customFormat="1">
      <c r="A587" s="64"/>
      <c r="B587" s="64"/>
      <c r="C587" s="64"/>
      <c r="D587" s="64"/>
      <c r="E587" s="64"/>
      <c r="F587" s="64"/>
      <c r="G587" s="64"/>
      <c r="H587" s="64"/>
      <c r="I587" s="64"/>
      <c r="J587" s="64"/>
    </row>
    <row r="588" spans="1:10" s="63" customFormat="1">
      <c r="A588" s="64"/>
      <c r="B588" s="64"/>
      <c r="C588" s="64"/>
      <c r="D588" s="64"/>
      <c r="E588" s="64"/>
      <c r="F588" s="64"/>
      <c r="G588" s="64"/>
      <c r="H588" s="64"/>
      <c r="I588" s="64"/>
      <c r="J588" s="64"/>
    </row>
    <row r="589" spans="1:10" s="63" customFormat="1">
      <c r="A589" s="64"/>
      <c r="B589" s="64"/>
      <c r="C589" s="64"/>
      <c r="D589" s="64"/>
      <c r="E589" s="64"/>
      <c r="F589" s="64"/>
      <c r="G589" s="64"/>
      <c r="H589" s="64"/>
      <c r="I589" s="64"/>
      <c r="J589" s="64"/>
    </row>
    <row r="590" spans="1:10" s="63" customFormat="1">
      <c r="A590" s="64"/>
      <c r="B590" s="64"/>
      <c r="C590" s="64"/>
      <c r="D590" s="64"/>
      <c r="E590" s="64"/>
      <c r="F590" s="64"/>
      <c r="G590" s="64"/>
      <c r="H590" s="64"/>
      <c r="I590" s="64"/>
      <c r="J590" s="64"/>
    </row>
    <row r="591" spans="1:10" s="63" customFormat="1">
      <c r="A591" s="64"/>
      <c r="B591" s="64"/>
      <c r="C591" s="64"/>
      <c r="D591" s="64"/>
      <c r="E591" s="64"/>
      <c r="F591" s="64"/>
      <c r="G591" s="64"/>
      <c r="H591" s="64"/>
      <c r="I591" s="64"/>
      <c r="J591" s="64"/>
    </row>
    <row r="592" spans="1:10" s="63" customFormat="1">
      <c r="A592" s="64"/>
      <c r="B592" s="64"/>
      <c r="C592" s="64"/>
      <c r="D592" s="64"/>
      <c r="E592" s="64"/>
      <c r="F592" s="64"/>
      <c r="G592" s="64"/>
      <c r="H592" s="64"/>
      <c r="I592" s="64"/>
      <c r="J592" s="64"/>
    </row>
    <row r="593" spans="1:10" s="63" customFormat="1">
      <c r="A593" s="64"/>
      <c r="B593" s="64"/>
      <c r="C593" s="64"/>
      <c r="D593" s="64"/>
      <c r="E593" s="64"/>
      <c r="F593" s="64"/>
      <c r="G593" s="64"/>
      <c r="H593" s="64"/>
      <c r="I593" s="64"/>
      <c r="J593" s="64"/>
    </row>
    <row r="594" spans="1:10" s="63" customFormat="1">
      <c r="A594" s="64"/>
      <c r="B594" s="64"/>
      <c r="C594" s="64"/>
      <c r="D594" s="64"/>
      <c r="E594" s="64"/>
      <c r="F594" s="64"/>
      <c r="G594" s="64"/>
      <c r="H594" s="64"/>
      <c r="I594" s="64"/>
      <c r="J594" s="64"/>
    </row>
    <row r="595" spans="1:10" s="63" customFormat="1">
      <c r="A595" s="64"/>
      <c r="B595" s="64"/>
      <c r="C595" s="64"/>
      <c r="D595" s="64"/>
      <c r="E595" s="64"/>
      <c r="F595" s="64"/>
      <c r="G595" s="64"/>
      <c r="H595" s="64"/>
      <c r="I595" s="64"/>
      <c r="J595" s="64"/>
    </row>
    <row r="596" spans="1:10" s="63" customFormat="1">
      <c r="A596" s="64"/>
      <c r="B596" s="64"/>
      <c r="C596" s="64"/>
      <c r="D596" s="64"/>
      <c r="E596" s="64"/>
      <c r="F596" s="64"/>
      <c r="G596" s="64"/>
      <c r="H596" s="64"/>
      <c r="I596" s="64"/>
      <c r="J596" s="64"/>
    </row>
    <row r="597" spans="1:10" s="63" customFormat="1">
      <c r="A597" s="64"/>
      <c r="B597" s="64"/>
      <c r="C597" s="64"/>
      <c r="D597" s="64"/>
      <c r="E597" s="64"/>
      <c r="F597" s="64"/>
      <c r="G597" s="64"/>
      <c r="H597" s="64"/>
      <c r="I597" s="64"/>
      <c r="J597" s="64"/>
    </row>
    <row r="598" spans="1:10" s="63" customFormat="1">
      <c r="A598" s="64"/>
      <c r="B598" s="64"/>
      <c r="C598" s="64"/>
      <c r="D598" s="64"/>
      <c r="E598" s="64"/>
      <c r="F598" s="64"/>
      <c r="G598" s="64"/>
      <c r="H598" s="64"/>
      <c r="I598" s="64"/>
      <c r="J598" s="64"/>
    </row>
    <row r="599" spans="1:10" s="63" customFormat="1">
      <c r="A599" s="64"/>
      <c r="B599" s="64"/>
      <c r="C599" s="64"/>
      <c r="D599" s="64"/>
      <c r="E599" s="64"/>
      <c r="F599" s="64"/>
      <c r="G599" s="64"/>
      <c r="H599" s="64"/>
      <c r="I599" s="64"/>
      <c r="J599" s="64"/>
    </row>
    <row r="600" spans="1:10" s="63" customFormat="1">
      <c r="A600" s="64"/>
      <c r="B600" s="64"/>
      <c r="C600" s="64"/>
      <c r="D600" s="64"/>
      <c r="E600" s="64"/>
      <c r="F600" s="64"/>
      <c r="G600" s="64"/>
      <c r="H600" s="64"/>
      <c r="I600" s="64"/>
      <c r="J600" s="64"/>
    </row>
    <row r="601" spans="1:10" s="63" customFormat="1">
      <c r="A601" s="64"/>
      <c r="B601" s="64"/>
      <c r="C601" s="64"/>
      <c r="D601" s="64"/>
      <c r="E601" s="64"/>
      <c r="F601" s="64"/>
      <c r="G601" s="64"/>
      <c r="H601" s="64"/>
      <c r="I601" s="64"/>
      <c r="J601" s="64"/>
    </row>
    <row r="602" spans="1:10" s="63" customFormat="1">
      <c r="A602" s="64"/>
      <c r="B602" s="64"/>
      <c r="C602" s="64"/>
      <c r="D602" s="64"/>
      <c r="E602" s="64"/>
      <c r="F602" s="64"/>
      <c r="G602" s="64"/>
      <c r="H602" s="64"/>
      <c r="I602" s="64"/>
      <c r="J602" s="64"/>
    </row>
    <row r="603" spans="1:10" s="63" customFormat="1">
      <c r="A603" s="64"/>
      <c r="B603" s="64"/>
      <c r="C603" s="64"/>
      <c r="D603" s="64"/>
      <c r="E603" s="64"/>
      <c r="F603" s="64"/>
      <c r="G603" s="64"/>
      <c r="H603" s="64"/>
      <c r="I603" s="64"/>
      <c r="J603" s="64"/>
    </row>
    <row r="604" spans="1:10" s="63" customFormat="1">
      <c r="A604" s="64"/>
      <c r="B604" s="64"/>
      <c r="C604" s="64"/>
      <c r="D604" s="64"/>
      <c r="E604" s="64"/>
      <c r="F604" s="64"/>
      <c r="G604" s="64"/>
      <c r="H604" s="64"/>
      <c r="I604" s="64"/>
      <c r="J604" s="64"/>
    </row>
    <row r="605" spans="1:10" s="63" customFormat="1">
      <c r="A605" s="64"/>
      <c r="B605" s="64"/>
      <c r="C605" s="64"/>
      <c r="D605" s="64"/>
      <c r="E605" s="64"/>
      <c r="F605" s="64"/>
      <c r="G605" s="64"/>
      <c r="H605" s="64"/>
      <c r="I605" s="64"/>
      <c r="J605" s="64"/>
    </row>
    <row r="606" spans="1:10" s="63" customFormat="1">
      <c r="A606" s="64"/>
      <c r="B606" s="64"/>
      <c r="C606" s="64"/>
      <c r="D606" s="64"/>
      <c r="E606" s="64"/>
      <c r="F606" s="64"/>
      <c r="G606" s="64"/>
      <c r="H606" s="64"/>
      <c r="I606" s="64"/>
      <c r="J606" s="64"/>
    </row>
    <row r="607" spans="1:10" s="63" customFormat="1">
      <c r="A607" s="64"/>
      <c r="B607" s="64"/>
      <c r="C607" s="64"/>
      <c r="D607" s="64"/>
      <c r="E607" s="64"/>
      <c r="F607" s="64"/>
      <c r="G607" s="64"/>
      <c r="H607" s="64"/>
      <c r="I607" s="64"/>
      <c r="J607" s="64"/>
    </row>
    <row r="608" spans="1:10" s="63" customFormat="1">
      <c r="A608" s="64"/>
      <c r="B608" s="64"/>
      <c r="C608" s="64"/>
      <c r="D608" s="64"/>
      <c r="E608" s="64"/>
      <c r="F608" s="64"/>
      <c r="G608" s="64"/>
      <c r="H608" s="64"/>
      <c r="I608" s="64"/>
      <c r="J608" s="64"/>
    </row>
    <row r="609" spans="1:10" s="63" customFormat="1">
      <c r="A609" s="64"/>
      <c r="B609" s="64"/>
      <c r="C609" s="64"/>
      <c r="D609" s="64"/>
      <c r="E609" s="64"/>
      <c r="F609" s="64"/>
      <c r="G609" s="64"/>
      <c r="H609" s="64"/>
      <c r="I609" s="64"/>
      <c r="J609" s="64"/>
    </row>
    <row r="610" spans="1:10" s="63" customFormat="1">
      <c r="A610" s="64"/>
      <c r="B610" s="64"/>
      <c r="C610" s="64"/>
      <c r="D610" s="64"/>
      <c r="E610" s="64"/>
      <c r="F610" s="64"/>
      <c r="G610" s="64"/>
      <c r="H610" s="64"/>
      <c r="I610" s="64"/>
      <c r="J610" s="64"/>
    </row>
    <row r="611" spans="1:10" s="63" customFormat="1">
      <c r="A611" s="64"/>
      <c r="B611" s="64"/>
      <c r="C611" s="64"/>
      <c r="D611" s="64"/>
      <c r="E611" s="64"/>
      <c r="F611" s="64"/>
      <c r="G611" s="64"/>
      <c r="H611" s="64"/>
      <c r="I611" s="64"/>
      <c r="J611" s="64"/>
    </row>
    <row r="612" spans="1:10" s="63" customFormat="1">
      <c r="A612" s="64"/>
      <c r="B612" s="64"/>
      <c r="C612" s="64"/>
      <c r="D612" s="64"/>
      <c r="E612" s="64"/>
      <c r="F612" s="64"/>
      <c r="G612" s="64"/>
      <c r="H612" s="64"/>
      <c r="I612" s="64"/>
      <c r="J612" s="64"/>
    </row>
    <row r="613" spans="1:10" s="63" customFormat="1">
      <c r="A613" s="64"/>
      <c r="B613" s="64"/>
      <c r="C613" s="64"/>
      <c r="D613" s="64"/>
      <c r="E613" s="64"/>
      <c r="F613" s="64"/>
      <c r="G613" s="64"/>
      <c r="H613" s="64"/>
      <c r="I613" s="64"/>
      <c r="J613" s="64"/>
    </row>
    <row r="614" spans="1:10" s="63" customFormat="1">
      <c r="A614" s="64"/>
      <c r="B614" s="64"/>
      <c r="C614" s="64"/>
      <c r="D614" s="64"/>
      <c r="E614" s="64"/>
      <c r="F614" s="64"/>
      <c r="G614" s="64"/>
      <c r="H614" s="64"/>
      <c r="I614" s="64"/>
      <c r="J614" s="64"/>
    </row>
    <row r="615" spans="1:10" s="63" customFormat="1">
      <c r="A615" s="64"/>
      <c r="B615" s="64"/>
      <c r="C615" s="64"/>
      <c r="D615" s="64"/>
      <c r="E615" s="64"/>
      <c r="F615" s="64"/>
      <c r="G615" s="64"/>
      <c r="H615" s="64"/>
      <c r="I615" s="64"/>
      <c r="J615" s="64"/>
    </row>
    <row r="616" spans="1:10" s="63" customFormat="1">
      <c r="A616" s="64"/>
      <c r="B616" s="64"/>
      <c r="C616" s="64"/>
      <c r="D616" s="64"/>
      <c r="E616" s="64"/>
      <c r="F616" s="64"/>
      <c r="G616" s="64"/>
      <c r="H616" s="64"/>
      <c r="I616" s="64"/>
      <c r="J616" s="64"/>
    </row>
    <row r="617" spans="1:10" s="63" customFormat="1">
      <c r="A617" s="64"/>
      <c r="B617" s="64"/>
      <c r="C617" s="64"/>
      <c r="D617" s="64"/>
      <c r="E617" s="64"/>
      <c r="F617" s="64"/>
      <c r="G617" s="64"/>
      <c r="H617" s="64"/>
      <c r="I617" s="64"/>
      <c r="J617" s="64"/>
    </row>
    <row r="618" spans="1:10" s="63" customFormat="1">
      <c r="A618" s="64"/>
      <c r="B618" s="64"/>
      <c r="C618" s="64"/>
      <c r="D618" s="64"/>
      <c r="E618" s="64"/>
      <c r="F618" s="64"/>
      <c r="G618" s="64"/>
      <c r="H618" s="64"/>
      <c r="I618" s="64"/>
      <c r="J618" s="64"/>
    </row>
    <row r="619" spans="1:10" s="63" customFormat="1">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3"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cols>
    <col min="1" max="1" width="81.140625" style="246" customWidth="1"/>
    <col min="2" max="2" width="78.42578125" style="246" customWidth="1"/>
    <col min="3" max="3" width="32.28515625" style="243" customWidth="1"/>
    <col min="4" max="4" width="13" style="245" customWidth="1"/>
    <col min="5" max="5" width="15.42578125" style="243" customWidth="1"/>
    <col min="6" max="6" width="16.7109375" style="243" customWidth="1"/>
    <col min="7" max="256" width="9.140625" style="91"/>
    <col min="257" max="257" width="30.7109375" style="91" customWidth="1"/>
    <col min="258" max="258" width="30.140625" style="91" customWidth="1"/>
    <col min="259" max="259" width="52.85546875" style="91" customWidth="1"/>
    <col min="260" max="260" width="13" style="91" customWidth="1"/>
    <col min="261" max="261" width="15.42578125" style="91" customWidth="1"/>
    <col min="262" max="262" width="16.7109375" style="91" customWidth="1"/>
    <col min="263" max="512" width="9.140625" style="91"/>
    <col min="513" max="513" width="30.7109375" style="91" customWidth="1"/>
    <col min="514" max="514" width="30.140625" style="91" customWidth="1"/>
    <col min="515" max="515" width="52.85546875" style="91" customWidth="1"/>
    <col min="516" max="516" width="13" style="91" customWidth="1"/>
    <col min="517" max="517" width="15.42578125" style="91" customWidth="1"/>
    <col min="518" max="518" width="16.7109375" style="91" customWidth="1"/>
    <col min="519" max="768" width="9.140625" style="91"/>
    <col min="769" max="769" width="30.7109375" style="91" customWidth="1"/>
    <col min="770" max="770" width="30.140625" style="91" customWidth="1"/>
    <col min="771" max="771" width="52.85546875" style="91" customWidth="1"/>
    <col min="772" max="772" width="13" style="91" customWidth="1"/>
    <col min="773" max="773" width="15.42578125" style="91" customWidth="1"/>
    <col min="774" max="774" width="16.7109375" style="91" customWidth="1"/>
    <col min="775" max="1024" width="9.140625" style="91"/>
    <col min="1025" max="1025" width="30.7109375" style="91" customWidth="1"/>
    <col min="1026" max="1026" width="30.140625" style="91" customWidth="1"/>
    <col min="1027" max="1027" width="52.85546875" style="91" customWidth="1"/>
    <col min="1028" max="1028" width="13" style="91" customWidth="1"/>
    <col min="1029" max="1029" width="15.42578125" style="91" customWidth="1"/>
    <col min="1030" max="1030" width="16.7109375" style="91" customWidth="1"/>
    <col min="1031" max="1280" width="9.140625" style="91"/>
    <col min="1281" max="1281" width="30.7109375" style="91" customWidth="1"/>
    <col min="1282" max="1282" width="30.140625" style="91" customWidth="1"/>
    <col min="1283" max="1283" width="52.85546875" style="91" customWidth="1"/>
    <col min="1284" max="1284" width="13" style="91" customWidth="1"/>
    <col min="1285" max="1285" width="15.42578125" style="91" customWidth="1"/>
    <col min="1286" max="1286" width="16.7109375" style="91" customWidth="1"/>
    <col min="1287" max="1536" width="9.140625" style="91"/>
    <col min="1537" max="1537" width="30.7109375" style="91" customWidth="1"/>
    <col min="1538" max="1538" width="30.140625" style="91" customWidth="1"/>
    <col min="1539" max="1539" width="52.85546875" style="91" customWidth="1"/>
    <col min="1540" max="1540" width="13" style="91" customWidth="1"/>
    <col min="1541" max="1541" width="15.42578125" style="91" customWidth="1"/>
    <col min="1542" max="1542" width="16.7109375" style="91" customWidth="1"/>
    <col min="1543" max="1792" width="9.140625" style="91"/>
    <col min="1793" max="1793" width="30.7109375" style="91" customWidth="1"/>
    <col min="1794" max="1794" width="30.140625" style="91" customWidth="1"/>
    <col min="1795" max="1795" width="52.85546875" style="91" customWidth="1"/>
    <col min="1796" max="1796" width="13" style="91" customWidth="1"/>
    <col min="1797" max="1797" width="15.42578125" style="91" customWidth="1"/>
    <col min="1798" max="1798" width="16.7109375" style="91" customWidth="1"/>
    <col min="1799" max="2048" width="9.140625" style="91"/>
    <col min="2049" max="2049" width="30.7109375" style="91" customWidth="1"/>
    <col min="2050" max="2050" width="30.140625" style="91" customWidth="1"/>
    <col min="2051" max="2051" width="52.85546875" style="91" customWidth="1"/>
    <col min="2052" max="2052" width="13" style="91" customWidth="1"/>
    <col min="2053" max="2053" width="15.42578125" style="91" customWidth="1"/>
    <col min="2054" max="2054" width="16.7109375" style="91" customWidth="1"/>
    <col min="2055" max="2304" width="9.140625" style="91"/>
    <col min="2305" max="2305" width="30.7109375" style="91" customWidth="1"/>
    <col min="2306" max="2306" width="30.140625" style="91" customWidth="1"/>
    <col min="2307" max="2307" width="52.85546875" style="91" customWidth="1"/>
    <col min="2308" max="2308" width="13" style="91" customWidth="1"/>
    <col min="2309" max="2309" width="15.42578125" style="91" customWidth="1"/>
    <col min="2310" max="2310" width="16.7109375" style="91" customWidth="1"/>
    <col min="2311" max="2560" width="9.140625" style="91"/>
    <col min="2561" max="2561" width="30.7109375" style="91" customWidth="1"/>
    <col min="2562" max="2562" width="30.140625" style="91" customWidth="1"/>
    <col min="2563" max="2563" width="52.85546875" style="91" customWidth="1"/>
    <col min="2564" max="2564" width="13" style="91" customWidth="1"/>
    <col min="2565" max="2565" width="15.42578125" style="91" customWidth="1"/>
    <col min="2566" max="2566" width="16.7109375" style="91" customWidth="1"/>
    <col min="2567" max="2816" width="9.140625" style="91"/>
    <col min="2817" max="2817" width="30.7109375" style="91" customWidth="1"/>
    <col min="2818" max="2818" width="30.140625" style="91" customWidth="1"/>
    <col min="2819" max="2819" width="52.85546875" style="91" customWidth="1"/>
    <col min="2820" max="2820" width="13" style="91" customWidth="1"/>
    <col min="2821" max="2821" width="15.42578125" style="91" customWidth="1"/>
    <col min="2822" max="2822" width="16.7109375" style="91" customWidth="1"/>
    <col min="2823" max="3072" width="9.140625" style="91"/>
    <col min="3073" max="3073" width="30.7109375" style="91" customWidth="1"/>
    <col min="3074" max="3074" width="30.140625" style="91" customWidth="1"/>
    <col min="3075" max="3075" width="52.85546875" style="91" customWidth="1"/>
    <col min="3076" max="3076" width="13" style="91" customWidth="1"/>
    <col min="3077" max="3077" width="15.42578125" style="91" customWidth="1"/>
    <col min="3078" max="3078" width="16.7109375" style="91" customWidth="1"/>
    <col min="3079" max="3328" width="9.140625" style="91"/>
    <col min="3329" max="3329" width="30.7109375" style="91" customWidth="1"/>
    <col min="3330" max="3330" width="30.140625" style="91" customWidth="1"/>
    <col min="3331" max="3331" width="52.85546875" style="91" customWidth="1"/>
    <col min="3332" max="3332" width="13" style="91" customWidth="1"/>
    <col min="3333" max="3333" width="15.42578125" style="91" customWidth="1"/>
    <col min="3334" max="3334" width="16.7109375" style="91" customWidth="1"/>
    <col min="3335" max="3584" width="9.140625" style="91"/>
    <col min="3585" max="3585" width="30.7109375" style="91" customWidth="1"/>
    <col min="3586" max="3586" width="30.140625" style="91" customWidth="1"/>
    <col min="3587" max="3587" width="52.85546875" style="91" customWidth="1"/>
    <col min="3588" max="3588" width="13" style="91" customWidth="1"/>
    <col min="3589" max="3589" width="15.42578125" style="91" customWidth="1"/>
    <col min="3590" max="3590" width="16.7109375" style="91" customWidth="1"/>
    <col min="3591" max="3840" width="9.140625" style="91"/>
    <col min="3841" max="3841" width="30.7109375" style="91" customWidth="1"/>
    <col min="3842" max="3842" width="30.140625" style="91" customWidth="1"/>
    <col min="3843" max="3843" width="52.85546875" style="91" customWidth="1"/>
    <col min="3844" max="3844" width="13" style="91" customWidth="1"/>
    <col min="3845" max="3845" width="15.42578125" style="91" customWidth="1"/>
    <col min="3846" max="3846" width="16.7109375" style="91" customWidth="1"/>
    <col min="3847" max="4096" width="9.140625" style="91"/>
    <col min="4097" max="4097" width="30.7109375" style="91" customWidth="1"/>
    <col min="4098" max="4098" width="30.140625" style="91" customWidth="1"/>
    <col min="4099" max="4099" width="52.85546875" style="91" customWidth="1"/>
    <col min="4100" max="4100" width="13" style="91" customWidth="1"/>
    <col min="4101" max="4101" width="15.42578125" style="91" customWidth="1"/>
    <col min="4102" max="4102" width="16.7109375" style="91" customWidth="1"/>
    <col min="4103" max="4352" width="9.140625" style="91"/>
    <col min="4353" max="4353" width="30.7109375" style="91" customWidth="1"/>
    <col min="4354" max="4354" width="30.140625" style="91" customWidth="1"/>
    <col min="4355" max="4355" width="52.85546875" style="91" customWidth="1"/>
    <col min="4356" max="4356" width="13" style="91" customWidth="1"/>
    <col min="4357" max="4357" width="15.42578125" style="91" customWidth="1"/>
    <col min="4358" max="4358" width="16.7109375" style="91" customWidth="1"/>
    <col min="4359" max="4608" width="9.140625" style="91"/>
    <col min="4609" max="4609" width="30.7109375" style="91" customWidth="1"/>
    <col min="4610" max="4610" width="30.140625" style="91" customWidth="1"/>
    <col min="4611" max="4611" width="52.85546875" style="91" customWidth="1"/>
    <col min="4612" max="4612" width="13" style="91" customWidth="1"/>
    <col min="4613" max="4613" width="15.42578125" style="91" customWidth="1"/>
    <col min="4614" max="4614" width="16.7109375" style="91" customWidth="1"/>
    <col min="4615" max="4864" width="9.140625" style="91"/>
    <col min="4865" max="4865" width="30.7109375" style="91" customWidth="1"/>
    <col min="4866" max="4866" width="30.140625" style="91" customWidth="1"/>
    <col min="4867" max="4867" width="52.85546875" style="91" customWidth="1"/>
    <col min="4868" max="4868" width="13" style="91" customWidth="1"/>
    <col min="4869" max="4869" width="15.42578125" style="91" customWidth="1"/>
    <col min="4870" max="4870" width="16.7109375" style="91" customWidth="1"/>
    <col min="4871" max="5120" width="9.140625" style="91"/>
    <col min="5121" max="5121" width="30.7109375" style="91" customWidth="1"/>
    <col min="5122" max="5122" width="30.140625" style="91" customWidth="1"/>
    <col min="5123" max="5123" width="52.85546875" style="91" customWidth="1"/>
    <col min="5124" max="5124" width="13" style="91" customWidth="1"/>
    <col min="5125" max="5125" width="15.42578125" style="91" customWidth="1"/>
    <col min="5126" max="5126" width="16.7109375" style="91" customWidth="1"/>
    <col min="5127" max="5376" width="9.140625" style="91"/>
    <col min="5377" max="5377" width="30.7109375" style="91" customWidth="1"/>
    <col min="5378" max="5378" width="30.140625" style="91" customWidth="1"/>
    <col min="5379" max="5379" width="52.85546875" style="91" customWidth="1"/>
    <col min="5380" max="5380" width="13" style="91" customWidth="1"/>
    <col min="5381" max="5381" width="15.42578125" style="91" customWidth="1"/>
    <col min="5382" max="5382" width="16.7109375" style="91" customWidth="1"/>
    <col min="5383" max="5632" width="9.140625" style="91"/>
    <col min="5633" max="5633" width="30.7109375" style="91" customWidth="1"/>
    <col min="5634" max="5634" width="30.140625" style="91" customWidth="1"/>
    <col min="5635" max="5635" width="52.85546875" style="91" customWidth="1"/>
    <col min="5636" max="5636" width="13" style="91" customWidth="1"/>
    <col min="5637" max="5637" width="15.42578125" style="91" customWidth="1"/>
    <col min="5638" max="5638" width="16.7109375" style="91" customWidth="1"/>
    <col min="5639" max="5888" width="9.140625" style="91"/>
    <col min="5889" max="5889" width="30.7109375" style="91" customWidth="1"/>
    <col min="5890" max="5890" width="30.140625" style="91" customWidth="1"/>
    <col min="5891" max="5891" width="52.85546875" style="91" customWidth="1"/>
    <col min="5892" max="5892" width="13" style="91" customWidth="1"/>
    <col min="5893" max="5893" width="15.42578125" style="91" customWidth="1"/>
    <col min="5894" max="5894" width="16.7109375" style="91" customWidth="1"/>
    <col min="5895" max="6144" width="9.140625" style="91"/>
    <col min="6145" max="6145" width="30.7109375" style="91" customWidth="1"/>
    <col min="6146" max="6146" width="30.140625" style="91" customWidth="1"/>
    <col min="6147" max="6147" width="52.85546875" style="91" customWidth="1"/>
    <col min="6148" max="6148" width="13" style="91" customWidth="1"/>
    <col min="6149" max="6149" width="15.42578125" style="91" customWidth="1"/>
    <col min="6150" max="6150" width="16.7109375" style="91" customWidth="1"/>
    <col min="6151" max="6400" width="9.140625" style="91"/>
    <col min="6401" max="6401" width="30.7109375" style="91" customWidth="1"/>
    <col min="6402" max="6402" width="30.140625" style="91" customWidth="1"/>
    <col min="6403" max="6403" width="52.85546875" style="91" customWidth="1"/>
    <col min="6404" max="6404" width="13" style="91" customWidth="1"/>
    <col min="6405" max="6405" width="15.42578125" style="91" customWidth="1"/>
    <col min="6406" max="6406" width="16.7109375" style="91" customWidth="1"/>
    <col min="6407" max="6656" width="9.140625" style="91"/>
    <col min="6657" max="6657" width="30.7109375" style="91" customWidth="1"/>
    <col min="6658" max="6658" width="30.140625" style="91" customWidth="1"/>
    <col min="6659" max="6659" width="52.85546875" style="91" customWidth="1"/>
    <col min="6660" max="6660" width="13" style="91" customWidth="1"/>
    <col min="6661" max="6661" width="15.42578125" style="91" customWidth="1"/>
    <col min="6662" max="6662" width="16.7109375" style="91" customWidth="1"/>
    <col min="6663" max="6912" width="9.140625" style="91"/>
    <col min="6913" max="6913" width="30.7109375" style="91" customWidth="1"/>
    <col min="6914" max="6914" width="30.140625" style="91" customWidth="1"/>
    <col min="6915" max="6915" width="52.85546875" style="91" customWidth="1"/>
    <col min="6916" max="6916" width="13" style="91" customWidth="1"/>
    <col min="6917" max="6917" width="15.42578125" style="91" customWidth="1"/>
    <col min="6918" max="6918" width="16.7109375" style="91" customWidth="1"/>
    <col min="6919" max="7168" width="9.140625" style="91"/>
    <col min="7169" max="7169" width="30.7109375" style="91" customWidth="1"/>
    <col min="7170" max="7170" width="30.140625" style="91" customWidth="1"/>
    <col min="7171" max="7171" width="52.85546875" style="91" customWidth="1"/>
    <col min="7172" max="7172" width="13" style="91" customWidth="1"/>
    <col min="7173" max="7173" width="15.42578125" style="91" customWidth="1"/>
    <col min="7174" max="7174" width="16.7109375" style="91" customWidth="1"/>
    <col min="7175" max="7424" width="9.140625" style="91"/>
    <col min="7425" max="7425" width="30.7109375" style="91" customWidth="1"/>
    <col min="7426" max="7426" width="30.140625" style="91" customWidth="1"/>
    <col min="7427" max="7427" width="52.85546875" style="91" customWidth="1"/>
    <col min="7428" max="7428" width="13" style="91" customWidth="1"/>
    <col min="7429" max="7429" width="15.42578125" style="91" customWidth="1"/>
    <col min="7430" max="7430" width="16.7109375" style="91" customWidth="1"/>
    <col min="7431" max="7680" width="9.140625" style="91"/>
    <col min="7681" max="7681" width="30.7109375" style="91" customWidth="1"/>
    <col min="7682" max="7682" width="30.140625" style="91" customWidth="1"/>
    <col min="7683" max="7683" width="52.85546875" style="91" customWidth="1"/>
    <col min="7684" max="7684" width="13" style="91" customWidth="1"/>
    <col min="7685" max="7685" width="15.42578125" style="91" customWidth="1"/>
    <col min="7686" max="7686" width="16.7109375" style="91" customWidth="1"/>
    <col min="7687" max="7936" width="9.140625" style="91"/>
    <col min="7937" max="7937" width="30.7109375" style="91" customWidth="1"/>
    <col min="7938" max="7938" width="30.140625" style="91" customWidth="1"/>
    <col min="7939" max="7939" width="52.85546875" style="91" customWidth="1"/>
    <col min="7940" max="7940" width="13" style="91" customWidth="1"/>
    <col min="7941" max="7941" width="15.42578125" style="91" customWidth="1"/>
    <col min="7942" max="7942" width="16.7109375" style="91" customWidth="1"/>
    <col min="7943" max="8192" width="9.140625" style="91"/>
    <col min="8193" max="8193" width="30.7109375" style="91" customWidth="1"/>
    <col min="8194" max="8194" width="30.140625" style="91" customWidth="1"/>
    <col min="8195" max="8195" width="52.85546875" style="91" customWidth="1"/>
    <col min="8196" max="8196" width="13" style="91" customWidth="1"/>
    <col min="8197" max="8197" width="15.42578125" style="91" customWidth="1"/>
    <col min="8198" max="8198" width="16.7109375" style="91" customWidth="1"/>
    <col min="8199" max="8448" width="9.140625" style="91"/>
    <col min="8449" max="8449" width="30.7109375" style="91" customWidth="1"/>
    <col min="8450" max="8450" width="30.140625" style="91" customWidth="1"/>
    <col min="8451" max="8451" width="52.85546875" style="91" customWidth="1"/>
    <col min="8452" max="8452" width="13" style="91" customWidth="1"/>
    <col min="8453" max="8453" width="15.42578125" style="91" customWidth="1"/>
    <col min="8454" max="8454" width="16.7109375" style="91" customWidth="1"/>
    <col min="8455" max="8704" width="9.140625" style="91"/>
    <col min="8705" max="8705" width="30.7109375" style="91" customWidth="1"/>
    <col min="8706" max="8706" width="30.140625" style="91" customWidth="1"/>
    <col min="8707" max="8707" width="52.85546875" style="91" customWidth="1"/>
    <col min="8708" max="8708" width="13" style="91" customWidth="1"/>
    <col min="8709" max="8709" width="15.42578125" style="91" customWidth="1"/>
    <col min="8710" max="8710" width="16.7109375" style="91" customWidth="1"/>
    <col min="8711" max="8960" width="9.140625" style="91"/>
    <col min="8961" max="8961" width="30.7109375" style="91" customWidth="1"/>
    <col min="8962" max="8962" width="30.140625" style="91" customWidth="1"/>
    <col min="8963" max="8963" width="52.85546875" style="91" customWidth="1"/>
    <col min="8964" max="8964" width="13" style="91" customWidth="1"/>
    <col min="8965" max="8965" width="15.42578125" style="91" customWidth="1"/>
    <col min="8966" max="8966" width="16.7109375" style="91" customWidth="1"/>
    <col min="8967" max="9216" width="9.140625" style="91"/>
    <col min="9217" max="9217" width="30.7109375" style="91" customWidth="1"/>
    <col min="9218" max="9218" width="30.140625" style="91" customWidth="1"/>
    <col min="9219" max="9219" width="52.85546875" style="91" customWidth="1"/>
    <col min="9220" max="9220" width="13" style="91" customWidth="1"/>
    <col min="9221" max="9221" width="15.42578125" style="91" customWidth="1"/>
    <col min="9222" max="9222" width="16.7109375" style="91" customWidth="1"/>
    <col min="9223" max="9472" width="9.140625" style="91"/>
    <col min="9473" max="9473" width="30.7109375" style="91" customWidth="1"/>
    <col min="9474" max="9474" width="30.140625" style="91" customWidth="1"/>
    <col min="9475" max="9475" width="52.85546875" style="91" customWidth="1"/>
    <col min="9476" max="9476" width="13" style="91" customWidth="1"/>
    <col min="9477" max="9477" width="15.42578125" style="91" customWidth="1"/>
    <col min="9478" max="9478" width="16.7109375" style="91" customWidth="1"/>
    <col min="9479" max="9728" width="9.140625" style="91"/>
    <col min="9729" max="9729" width="30.7109375" style="91" customWidth="1"/>
    <col min="9730" max="9730" width="30.140625" style="91" customWidth="1"/>
    <col min="9731" max="9731" width="52.85546875" style="91" customWidth="1"/>
    <col min="9732" max="9732" width="13" style="91" customWidth="1"/>
    <col min="9733" max="9733" width="15.42578125" style="91" customWidth="1"/>
    <col min="9734" max="9734" width="16.7109375" style="91" customWidth="1"/>
    <col min="9735" max="9984" width="9.140625" style="91"/>
    <col min="9985" max="9985" width="30.7109375" style="91" customWidth="1"/>
    <col min="9986" max="9986" width="30.140625" style="91" customWidth="1"/>
    <col min="9987" max="9987" width="52.85546875" style="91" customWidth="1"/>
    <col min="9988" max="9988" width="13" style="91" customWidth="1"/>
    <col min="9989" max="9989" width="15.42578125" style="91" customWidth="1"/>
    <col min="9990" max="9990" width="16.7109375" style="91" customWidth="1"/>
    <col min="9991" max="10240" width="9.140625" style="91"/>
    <col min="10241" max="10241" width="30.7109375" style="91" customWidth="1"/>
    <col min="10242" max="10242" width="30.140625" style="91" customWidth="1"/>
    <col min="10243" max="10243" width="52.85546875" style="91" customWidth="1"/>
    <col min="10244" max="10244" width="13" style="91" customWidth="1"/>
    <col min="10245" max="10245" width="15.42578125" style="91" customWidth="1"/>
    <col min="10246" max="10246" width="16.7109375" style="91" customWidth="1"/>
    <col min="10247" max="10496" width="9.140625" style="91"/>
    <col min="10497" max="10497" width="30.7109375" style="91" customWidth="1"/>
    <col min="10498" max="10498" width="30.140625" style="91" customWidth="1"/>
    <col min="10499" max="10499" width="52.85546875" style="91" customWidth="1"/>
    <col min="10500" max="10500" width="13" style="91" customWidth="1"/>
    <col min="10501" max="10501" width="15.42578125" style="91" customWidth="1"/>
    <col min="10502" max="10502" width="16.7109375" style="91" customWidth="1"/>
    <col min="10503" max="10752" width="9.140625" style="91"/>
    <col min="10753" max="10753" width="30.7109375" style="91" customWidth="1"/>
    <col min="10754" max="10754" width="30.140625" style="91" customWidth="1"/>
    <col min="10755" max="10755" width="52.85546875" style="91" customWidth="1"/>
    <col min="10756" max="10756" width="13" style="91" customWidth="1"/>
    <col min="10757" max="10757" width="15.42578125" style="91" customWidth="1"/>
    <col min="10758" max="10758" width="16.7109375" style="91" customWidth="1"/>
    <col min="10759" max="11008" width="9.140625" style="91"/>
    <col min="11009" max="11009" width="30.7109375" style="91" customWidth="1"/>
    <col min="11010" max="11010" width="30.140625" style="91" customWidth="1"/>
    <col min="11011" max="11011" width="52.85546875" style="91" customWidth="1"/>
    <col min="11012" max="11012" width="13" style="91" customWidth="1"/>
    <col min="11013" max="11013" width="15.42578125" style="91" customWidth="1"/>
    <col min="11014" max="11014" width="16.7109375" style="91" customWidth="1"/>
    <col min="11015" max="11264" width="9.140625" style="91"/>
    <col min="11265" max="11265" width="30.7109375" style="91" customWidth="1"/>
    <col min="11266" max="11266" width="30.140625" style="91" customWidth="1"/>
    <col min="11267" max="11267" width="52.85546875" style="91" customWidth="1"/>
    <col min="11268" max="11268" width="13" style="91" customWidth="1"/>
    <col min="11269" max="11269" width="15.42578125" style="91" customWidth="1"/>
    <col min="11270" max="11270" width="16.7109375" style="91" customWidth="1"/>
    <col min="11271" max="11520" width="9.140625" style="91"/>
    <col min="11521" max="11521" width="30.7109375" style="91" customWidth="1"/>
    <col min="11522" max="11522" width="30.140625" style="91" customWidth="1"/>
    <col min="11523" max="11523" width="52.85546875" style="91" customWidth="1"/>
    <col min="11524" max="11524" width="13" style="91" customWidth="1"/>
    <col min="11525" max="11525" width="15.42578125" style="91" customWidth="1"/>
    <col min="11526" max="11526" width="16.7109375" style="91" customWidth="1"/>
    <col min="11527" max="11776" width="9.140625" style="91"/>
    <col min="11777" max="11777" width="30.7109375" style="91" customWidth="1"/>
    <col min="11778" max="11778" width="30.140625" style="91" customWidth="1"/>
    <col min="11779" max="11779" width="52.85546875" style="91" customWidth="1"/>
    <col min="11780" max="11780" width="13" style="91" customWidth="1"/>
    <col min="11781" max="11781" width="15.42578125" style="91" customWidth="1"/>
    <col min="11782" max="11782" width="16.7109375" style="91" customWidth="1"/>
    <col min="11783" max="12032" width="9.140625" style="91"/>
    <col min="12033" max="12033" width="30.7109375" style="91" customWidth="1"/>
    <col min="12034" max="12034" width="30.140625" style="91" customWidth="1"/>
    <col min="12035" max="12035" width="52.85546875" style="91" customWidth="1"/>
    <col min="12036" max="12036" width="13" style="91" customWidth="1"/>
    <col min="12037" max="12037" width="15.42578125" style="91" customWidth="1"/>
    <col min="12038" max="12038" width="16.7109375" style="91" customWidth="1"/>
    <col min="12039" max="12288" width="9.140625" style="91"/>
    <col min="12289" max="12289" width="30.7109375" style="91" customWidth="1"/>
    <col min="12290" max="12290" width="30.140625" style="91" customWidth="1"/>
    <col min="12291" max="12291" width="52.85546875" style="91" customWidth="1"/>
    <col min="12292" max="12292" width="13" style="91" customWidth="1"/>
    <col min="12293" max="12293" width="15.42578125" style="91" customWidth="1"/>
    <col min="12294" max="12294" width="16.7109375" style="91" customWidth="1"/>
    <col min="12295" max="12544" width="9.140625" style="91"/>
    <col min="12545" max="12545" width="30.7109375" style="91" customWidth="1"/>
    <col min="12546" max="12546" width="30.140625" style="91" customWidth="1"/>
    <col min="12547" max="12547" width="52.85546875" style="91" customWidth="1"/>
    <col min="12548" max="12548" width="13" style="91" customWidth="1"/>
    <col min="12549" max="12549" width="15.42578125" style="91" customWidth="1"/>
    <col min="12550" max="12550" width="16.7109375" style="91" customWidth="1"/>
    <col min="12551" max="12800" width="9.140625" style="91"/>
    <col min="12801" max="12801" width="30.7109375" style="91" customWidth="1"/>
    <col min="12802" max="12802" width="30.140625" style="91" customWidth="1"/>
    <col min="12803" max="12803" width="52.85546875" style="91" customWidth="1"/>
    <col min="12804" max="12804" width="13" style="91" customWidth="1"/>
    <col min="12805" max="12805" width="15.42578125" style="91" customWidth="1"/>
    <col min="12806" max="12806" width="16.7109375" style="91" customWidth="1"/>
    <col min="12807" max="13056" width="9.140625" style="91"/>
    <col min="13057" max="13057" width="30.7109375" style="91" customWidth="1"/>
    <col min="13058" max="13058" width="30.140625" style="91" customWidth="1"/>
    <col min="13059" max="13059" width="52.85546875" style="91" customWidth="1"/>
    <col min="13060" max="13060" width="13" style="91" customWidth="1"/>
    <col min="13061" max="13061" width="15.42578125" style="91" customWidth="1"/>
    <col min="13062" max="13062" width="16.7109375" style="91" customWidth="1"/>
    <col min="13063" max="13312" width="9.140625" style="91"/>
    <col min="13313" max="13313" width="30.7109375" style="91" customWidth="1"/>
    <col min="13314" max="13314" width="30.140625" style="91" customWidth="1"/>
    <col min="13315" max="13315" width="52.85546875" style="91" customWidth="1"/>
    <col min="13316" max="13316" width="13" style="91" customWidth="1"/>
    <col min="13317" max="13317" width="15.42578125" style="91" customWidth="1"/>
    <col min="13318" max="13318" width="16.7109375" style="91" customWidth="1"/>
    <col min="13319" max="13568" width="9.140625" style="91"/>
    <col min="13569" max="13569" width="30.7109375" style="91" customWidth="1"/>
    <col min="13570" max="13570" width="30.140625" style="91" customWidth="1"/>
    <col min="13571" max="13571" width="52.85546875" style="91" customWidth="1"/>
    <col min="13572" max="13572" width="13" style="91" customWidth="1"/>
    <col min="13573" max="13573" width="15.42578125" style="91" customWidth="1"/>
    <col min="13574" max="13574" width="16.7109375" style="91" customWidth="1"/>
    <col min="13575" max="13824" width="9.140625" style="91"/>
    <col min="13825" max="13825" width="30.7109375" style="91" customWidth="1"/>
    <col min="13826" max="13826" width="30.140625" style="91" customWidth="1"/>
    <col min="13827" max="13827" width="52.85546875" style="91" customWidth="1"/>
    <col min="13828" max="13828" width="13" style="91" customWidth="1"/>
    <col min="13829" max="13829" width="15.42578125" style="91" customWidth="1"/>
    <col min="13830" max="13830" width="16.7109375" style="91" customWidth="1"/>
    <col min="13831" max="14080" width="9.140625" style="91"/>
    <col min="14081" max="14081" width="30.7109375" style="91" customWidth="1"/>
    <col min="14082" max="14082" width="30.140625" style="91" customWidth="1"/>
    <col min="14083" max="14083" width="52.85546875" style="91" customWidth="1"/>
    <col min="14084" max="14084" width="13" style="91" customWidth="1"/>
    <col min="14085" max="14085" width="15.42578125" style="91" customWidth="1"/>
    <col min="14086" max="14086" width="16.7109375" style="91" customWidth="1"/>
    <col min="14087" max="14336" width="9.140625" style="91"/>
    <col min="14337" max="14337" width="30.7109375" style="91" customWidth="1"/>
    <col min="14338" max="14338" width="30.140625" style="91" customWidth="1"/>
    <col min="14339" max="14339" width="52.85546875" style="91" customWidth="1"/>
    <col min="14340" max="14340" width="13" style="91" customWidth="1"/>
    <col min="14341" max="14341" width="15.42578125" style="91" customWidth="1"/>
    <col min="14342" max="14342" width="16.7109375" style="91" customWidth="1"/>
    <col min="14343" max="14592" width="9.140625" style="91"/>
    <col min="14593" max="14593" width="30.7109375" style="91" customWidth="1"/>
    <col min="14594" max="14594" width="30.140625" style="91" customWidth="1"/>
    <col min="14595" max="14595" width="52.85546875" style="91" customWidth="1"/>
    <col min="14596" max="14596" width="13" style="91" customWidth="1"/>
    <col min="14597" max="14597" width="15.42578125" style="91" customWidth="1"/>
    <col min="14598" max="14598" width="16.7109375" style="91" customWidth="1"/>
    <col min="14599" max="14848" width="9.140625" style="91"/>
    <col min="14849" max="14849" width="30.7109375" style="91" customWidth="1"/>
    <col min="14850" max="14850" width="30.140625" style="91" customWidth="1"/>
    <col min="14851" max="14851" width="52.85546875" style="91" customWidth="1"/>
    <col min="14852" max="14852" width="13" style="91" customWidth="1"/>
    <col min="14853" max="14853" width="15.42578125" style="91" customWidth="1"/>
    <col min="14854" max="14854" width="16.7109375" style="91" customWidth="1"/>
    <col min="14855" max="15104" width="9.140625" style="91"/>
    <col min="15105" max="15105" width="30.7109375" style="91" customWidth="1"/>
    <col min="15106" max="15106" width="30.140625" style="91" customWidth="1"/>
    <col min="15107" max="15107" width="52.85546875" style="91" customWidth="1"/>
    <col min="15108" max="15108" width="13" style="91" customWidth="1"/>
    <col min="15109" max="15109" width="15.42578125" style="91" customWidth="1"/>
    <col min="15110" max="15110" width="16.7109375" style="91" customWidth="1"/>
    <col min="15111" max="15360" width="9.140625" style="91"/>
    <col min="15361" max="15361" width="30.7109375" style="91" customWidth="1"/>
    <col min="15362" max="15362" width="30.140625" style="91" customWidth="1"/>
    <col min="15363" max="15363" width="52.85546875" style="91" customWidth="1"/>
    <col min="15364" max="15364" width="13" style="91" customWidth="1"/>
    <col min="15365" max="15365" width="15.42578125" style="91" customWidth="1"/>
    <col min="15366" max="15366" width="16.7109375" style="91" customWidth="1"/>
    <col min="15367" max="15616" width="9.140625" style="91"/>
    <col min="15617" max="15617" width="30.7109375" style="91" customWidth="1"/>
    <col min="15618" max="15618" width="30.140625" style="91" customWidth="1"/>
    <col min="15619" max="15619" width="52.85546875" style="91" customWidth="1"/>
    <col min="15620" max="15620" width="13" style="91" customWidth="1"/>
    <col min="15621" max="15621" width="15.42578125" style="91" customWidth="1"/>
    <col min="15622" max="15622" width="16.7109375" style="91" customWidth="1"/>
    <col min="15623" max="15872" width="9.140625" style="91"/>
    <col min="15873" max="15873" width="30.7109375" style="91" customWidth="1"/>
    <col min="15874" max="15874" width="30.140625" style="91" customWidth="1"/>
    <col min="15875" max="15875" width="52.85546875" style="91" customWidth="1"/>
    <col min="15876" max="15876" width="13" style="91" customWidth="1"/>
    <col min="15877" max="15877" width="15.42578125" style="91" customWidth="1"/>
    <col min="15878" max="15878" width="16.7109375" style="91" customWidth="1"/>
    <col min="15879" max="16128" width="9.140625" style="91"/>
    <col min="16129" max="16129" width="30.7109375" style="91" customWidth="1"/>
    <col min="16130" max="16130" width="30.140625" style="91" customWidth="1"/>
    <col min="16131" max="16131" width="52.85546875" style="91" customWidth="1"/>
    <col min="16132" max="16132" width="13" style="91" customWidth="1"/>
    <col min="16133" max="16133" width="15.42578125" style="91" customWidth="1"/>
    <col min="16134" max="16134" width="16.7109375" style="91" customWidth="1"/>
    <col min="16135" max="16384" width="9.140625" style="91"/>
  </cols>
  <sheetData>
    <row r="1" spans="1:6" s="85" customFormat="1" ht="36">
      <c r="A1" s="81" t="s">
        <v>821</v>
      </c>
      <c r="B1" s="81" t="s">
        <v>822</v>
      </c>
      <c r="C1" s="82" t="s">
        <v>500</v>
      </c>
      <c r="D1" s="82" t="s">
        <v>18</v>
      </c>
      <c r="E1" s="83" t="s">
        <v>502</v>
      </c>
      <c r="F1" s="84" t="s">
        <v>823</v>
      </c>
    </row>
    <row r="2" spans="1:6" ht="20.100000000000001" customHeight="1">
      <c r="A2" s="86" t="s">
        <v>710</v>
      </c>
      <c r="B2" s="86" t="s">
        <v>824</v>
      </c>
      <c r="C2" s="87" t="s">
        <v>825</v>
      </c>
      <c r="D2" s="88" t="s">
        <v>826</v>
      </c>
      <c r="E2" s="89">
        <v>944</v>
      </c>
      <c r="F2" s="90" t="s">
        <v>827</v>
      </c>
    </row>
    <row r="3" spans="1:6" ht="24">
      <c r="A3" s="86" t="s">
        <v>710</v>
      </c>
      <c r="B3" s="86" t="s">
        <v>824</v>
      </c>
      <c r="C3" s="87" t="s">
        <v>828</v>
      </c>
      <c r="D3" s="88" t="s">
        <v>826</v>
      </c>
      <c r="E3" s="89">
        <v>590</v>
      </c>
      <c r="F3" s="90" t="s">
        <v>827</v>
      </c>
    </row>
    <row r="4" spans="1:6" ht="36">
      <c r="A4" s="92" t="s">
        <v>507</v>
      </c>
      <c r="B4" s="92" t="s">
        <v>829</v>
      </c>
      <c r="C4" s="92" t="s">
        <v>510</v>
      </c>
      <c r="D4" s="93" t="s">
        <v>826</v>
      </c>
      <c r="E4" s="94">
        <v>5000.5</v>
      </c>
      <c r="F4" s="95" t="s">
        <v>830</v>
      </c>
    </row>
    <row r="5" spans="1:6" ht="36">
      <c r="A5" s="92" t="s">
        <v>507</v>
      </c>
      <c r="B5" s="92" t="s">
        <v>829</v>
      </c>
      <c r="C5" s="92" t="s">
        <v>509</v>
      </c>
      <c r="D5" s="93" t="s">
        <v>826</v>
      </c>
      <c r="E5" s="94">
        <v>10133.5</v>
      </c>
      <c r="F5" s="95" t="s">
        <v>830</v>
      </c>
    </row>
    <row r="6" spans="1:6" ht="36">
      <c r="A6" s="92" t="s">
        <v>507</v>
      </c>
      <c r="B6" s="92" t="s">
        <v>829</v>
      </c>
      <c r="C6" s="92" t="s">
        <v>831</v>
      </c>
      <c r="D6" s="93" t="s">
        <v>826</v>
      </c>
      <c r="E6" s="94">
        <v>25488</v>
      </c>
      <c r="F6" s="95" t="s">
        <v>830</v>
      </c>
    </row>
    <row r="7" spans="1:6" ht="36">
      <c r="A7" s="92" t="s">
        <v>507</v>
      </c>
      <c r="B7" s="92" t="s">
        <v>829</v>
      </c>
      <c r="C7" s="92" t="s">
        <v>832</v>
      </c>
      <c r="D7" s="93" t="s">
        <v>826</v>
      </c>
      <c r="E7" s="94">
        <v>61419</v>
      </c>
      <c r="F7" s="95" t="s">
        <v>830</v>
      </c>
    </row>
    <row r="8" spans="1:6" ht="21.95" customHeight="1">
      <c r="A8" s="92" t="s">
        <v>507</v>
      </c>
      <c r="B8" s="92" t="s">
        <v>829</v>
      </c>
      <c r="C8" s="92" t="s">
        <v>833</v>
      </c>
      <c r="D8" s="93" t="s">
        <v>826</v>
      </c>
      <c r="E8" s="94">
        <v>33435.300000000003</v>
      </c>
      <c r="F8" s="95" t="s">
        <v>830</v>
      </c>
    </row>
    <row r="9" spans="1:6" ht="17.100000000000001" customHeight="1">
      <c r="A9" s="92" t="s">
        <v>507</v>
      </c>
      <c r="B9" s="92" t="s">
        <v>829</v>
      </c>
      <c r="C9" s="92" t="s">
        <v>508</v>
      </c>
      <c r="D9" s="93" t="s">
        <v>826</v>
      </c>
      <c r="E9" s="94">
        <v>9410.5</v>
      </c>
      <c r="F9" s="95" t="s">
        <v>830</v>
      </c>
    </row>
    <row r="10" spans="1:6" ht="18.95" customHeight="1">
      <c r="A10" s="92" t="s">
        <v>507</v>
      </c>
      <c r="B10" s="92" t="s">
        <v>829</v>
      </c>
      <c r="C10" s="92" t="s">
        <v>834</v>
      </c>
      <c r="D10" s="93" t="s">
        <v>826</v>
      </c>
      <c r="E10" s="94">
        <v>5929.5</v>
      </c>
      <c r="F10" s="95" t="s">
        <v>830</v>
      </c>
    </row>
    <row r="11" spans="1:6" ht="17.100000000000001" customHeight="1">
      <c r="A11" s="92" t="s">
        <v>507</v>
      </c>
      <c r="B11" s="92" t="s">
        <v>829</v>
      </c>
      <c r="C11" s="92" t="s">
        <v>835</v>
      </c>
      <c r="D11" s="93" t="s">
        <v>826</v>
      </c>
      <c r="E11" s="94">
        <v>65844</v>
      </c>
      <c r="F11" s="95" t="s">
        <v>830</v>
      </c>
    </row>
    <row r="12" spans="1:6" ht="18" customHeight="1">
      <c r="A12" s="92" t="s">
        <v>507</v>
      </c>
      <c r="B12" s="92" t="s">
        <v>829</v>
      </c>
      <c r="C12" s="92" t="s">
        <v>836</v>
      </c>
      <c r="D12" s="93" t="s">
        <v>826</v>
      </c>
      <c r="E12" s="94">
        <v>29393.8</v>
      </c>
      <c r="F12" s="95" t="s">
        <v>830</v>
      </c>
    </row>
    <row r="13" spans="1:6" ht="18" customHeight="1">
      <c r="A13" s="92" t="s">
        <v>507</v>
      </c>
      <c r="B13" s="92" t="s">
        <v>829</v>
      </c>
      <c r="C13" s="92" t="s">
        <v>837</v>
      </c>
      <c r="D13" s="93" t="s">
        <v>826</v>
      </c>
      <c r="E13" s="94">
        <v>27193.1</v>
      </c>
      <c r="F13" s="95" t="s">
        <v>830</v>
      </c>
    </row>
    <row r="14" spans="1:6" ht="48">
      <c r="A14" s="92" t="s">
        <v>507</v>
      </c>
      <c r="B14" s="92" t="s">
        <v>829</v>
      </c>
      <c r="C14" s="92" t="s">
        <v>838</v>
      </c>
      <c r="D14" s="93" t="s">
        <v>826</v>
      </c>
      <c r="E14" s="94">
        <v>50380.1</v>
      </c>
      <c r="F14" s="95" t="s">
        <v>830</v>
      </c>
    </row>
    <row r="15" spans="1:6" ht="48">
      <c r="A15" s="92" t="s">
        <v>507</v>
      </c>
      <c r="B15" s="92" t="s">
        <v>829</v>
      </c>
      <c r="C15" s="92" t="s">
        <v>839</v>
      </c>
      <c r="D15" s="93" t="s">
        <v>826</v>
      </c>
      <c r="E15" s="94">
        <v>29323</v>
      </c>
      <c r="F15" s="95" t="s">
        <v>830</v>
      </c>
    </row>
    <row r="16" spans="1:6" ht="48">
      <c r="A16" s="92" t="s">
        <v>507</v>
      </c>
      <c r="B16" s="92" t="s">
        <v>829</v>
      </c>
      <c r="C16" s="92" t="s">
        <v>840</v>
      </c>
      <c r="D16" s="93" t="s">
        <v>826</v>
      </c>
      <c r="E16" s="94">
        <v>32833.5</v>
      </c>
      <c r="F16" s="95" t="s">
        <v>830</v>
      </c>
    </row>
    <row r="17" spans="1:6" ht="48">
      <c r="A17" s="92" t="s">
        <v>507</v>
      </c>
      <c r="B17" s="92" t="s">
        <v>829</v>
      </c>
      <c r="C17" s="92" t="s">
        <v>841</v>
      </c>
      <c r="D17" s="93" t="s">
        <v>826</v>
      </c>
      <c r="E17" s="94">
        <v>12537.5</v>
      </c>
      <c r="F17" s="95" t="s">
        <v>830</v>
      </c>
    </row>
    <row r="18" spans="1:6" ht="48">
      <c r="A18" s="92" t="s">
        <v>507</v>
      </c>
      <c r="B18" s="92" t="s">
        <v>829</v>
      </c>
      <c r="C18" s="92" t="s">
        <v>842</v>
      </c>
      <c r="D18" s="93" t="s">
        <v>826</v>
      </c>
      <c r="E18" s="94">
        <v>12626</v>
      </c>
      <c r="F18" s="95" t="s">
        <v>830</v>
      </c>
    </row>
    <row r="19" spans="1:6" ht="48">
      <c r="A19" s="92" t="s">
        <v>507</v>
      </c>
      <c r="B19" s="92" t="s">
        <v>829</v>
      </c>
      <c r="C19" s="92" t="s">
        <v>843</v>
      </c>
      <c r="D19" s="93" t="s">
        <v>826</v>
      </c>
      <c r="E19" s="94">
        <v>95892.7</v>
      </c>
      <c r="F19" s="95" t="s">
        <v>830</v>
      </c>
    </row>
    <row r="20" spans="1:6" ht="22.5" customHeight="1">
      <c r="A20" s="92" t="s">
        <v>507</v>
      </c>
      <c r="B20" s="92" t="s">
        <v>829</v>
      </c>
      <c r="C20" s="92" t="s">
        <v>844</v>
      </c>
      <c r="D20" s="93" t="s">
        <v>826</v>
      </c>
      <c r="E20" s="94">
        <v>19706</v>
      </c>
      <c r="F20" s="95" t="s">
        <v>830</v>
      </c>
    </row>
    <row r="21" spans="1:6" ht="22.5" customHeight="1">
      <c r="A21" s="92" t="s">
        <v>507</v>
      </c>
      <c r="B21" s="92" t="s">
        <v>829</v>
      </c>
      <c r="C21" s="92" t="s">
        <v>845</v>
      </c>
      <c r="D21" s="93" t="s">
        <v>826</v>
      </c>
      <c r="E21" s="94">
        <v>30975</v>
      </c>
      <c r="F21" s="95" t="s">
        <v>830</v>
      </c>
    </row>
    <row r="22" spans="1:6" ht="24">
      <c r="A22" s="92" t="s">
        <v>507</v>
      </c>
      <c r="B22" s="92" t="s">
        <v>829</v>
      </c>
      <c r="C22" s="92" t="s">
        <v>846</v>
      </c>
      <c r="D22" s="93" t="s">
        <v>826</v>
      </c>
      <c r="E22" s="94">
        <v>15251.5</v>
      </c>
      <c r="F22" s="95" t="s">
        <v>830</v>
      </c>
    </row>
    <row r="23" spans="1:6" ht="24">
      <c r="A23" s="92" t="s">
        <v>507</v>
      </c>
      <c r="B23" s="92" t="s">
        <v>829</v>
      </c>
      <c r="C23" s="92" t="s">
        <v>847</v>
      </c>
      <c r="D23" s="93" t="s">
        <v>826</v>
      </c>
      <c r="E23" s="94">
        <v>24225.4</v>
      </c>
      <c r="F23" s="95" t="s">
        <v>830</v>
      </c>
    </row>
    <row r="24" spans="1:6" ht="22.5" customHeight="1">
      <c r="A24" s="96" t="s">
        <v>725</v>
      </c>
      <c r="B24" s="96" t="s">
        <v>848</v>
      </c>
      <c r="C24" s="97" t="s">
        <v>849</v>
      </c>
      <c r="D24" s="98" t="s">
        <v>850</v>
      </c>
      <c r="E24" s="99">
        <v>1003</v>
      </c>
      <c r="F24" s="100" t="s">
        <v>851</v>
      </c>
    </row>
    <row r="25" spans="1:6">
      <c r="A25" s="96" t="s">
        <v>725</v>
      </c>
      <c r="B25" s="96" t="s">
        <v>848</v>
      </c>
      <c r="C25" s="97" t="s">
        <v>852</v>
      </c>
      <c r="D25" s="98" t="s">
        <v>850</v>
      </c>
      <c r="E25" s="99">
        <v>1003</v>
      </c>
      <c r="F25" s="100" t="s">
        <v>851</v>
      </c>
    </row>
    <row r="26" spans="1:6" ht="24" customHeight="1">
      <c r="A26" s="96" t="s">
        <v>725</v>
      </c>
      <c r="B26" s="96" t="s">
        <v>848</v>
      </c>
      <c r="C26" s="97" t="s">
        <v>853</v>
      </c>
      <c r="D26" s="98" t="s">
        <v>850</v>
      </c>
      <c r="E26" s="99">
        <v>3009</v>
      </c>
      <c r="F26" s="100" t="s">
        <v>851</v>
      </c>
    </row>
    <row r="27" spans="1:6">
      <c r="A27" s="96" t="s">
        <v>725</v>
      </c>
      <c r="B27" s="96" t="s">
        <v>848</v>
      </c>
      <c r="C27" s="97" t="s">
        <v>854</v>
      </c>
      <c r="D27" s="98" t="s">
        <v>850</v>
      </c>
      <c r="E27" s="99">
        <v>1882.1</v>
      </c>
      <c r="F27" s="100" t="s">
        <v>851</v>
      </c>
    </row>
    <row r="28" spans="1:6">
      <c r="A28" s="96" t="s">
        <v>725</v>
      </c>
      <c r="B28" s="96" t="s">
        <v>848</v>
      </c>
      <c r="C28" s="97" t="s">
        <v>855</v>
      </c>
      <c r="D28" s="98" t="s">
        <v>826</v>
      </c>
      <c r="E28" s="99">
        <v>83.78</v>
      </c>
      <c r="F28" s="100" t="s">
        <v>851</v>
      </c>
    </row>
    <row r="29" spans="1:6">
      <c r="A29" s="96" t="s">
        <v>725</v>
      </c>
      <c r="B29" s="96" t="s">
        <v>848</v>
      </c>
      <c r="C29" s="97" t="s">
        <v>856</v>
      </c>
      <c r="D29" s="98" t="s">
        <v>826</v>
      </c>
      <c r="E29" s="99">
        <v>192.34</v>
      </c>
      <c r="F29" s="100" t="s">
        <v>851</v>
      </c>
    </row>
    <row r="30" spans="1:6">
      <c r="A30" s="96" t="s">
        <v>725</v>
      </c>
      <c r="B30" s="96" t="s">
        <v>848</v>
      </c>
      <c r="C30" s="97" t="s">
        <v>857</v>
      </c>
      <c r="D30" s="98" t="s">
        <v>826</v>
      </c>
      <c r="E30" s="99">
        <v>421.26</v>
      </c>
      <c r="F30" s="100" t="s">
        <v>851</v>
      </c>
    </row>
    <row r="31" spans="1:6">
      <c r="A31" s="101" t="s">
        <v>858</v>
      </c>
      <c r="B31" s="101" t="s">
        <v>859</v>
      </c>
      <c r="C31" s="102" t="s">
        <v>860</v>
      </c>
      <c r="D31" s="103" t="s">
        <v>826</v>
      </c>
      <c r="E31" s="104">
        <v>6500</v>
      </c>
      <c r="F31" s="105" t="s">
        <v>861</v>
      </c>
    </row>
    <row r="32" spans="1:6">
      <c r="A32" s="101" t="s">
        <v>858</v>
      </c>
      <c r="B32" s="101" t="s">
        <v>859</v>
      </c>
      <c r="C32" s="102" t="s">
        <v>862</v>
      </c>
      <c r="D32" s="103" t="s">
        <v>826</v>
      </c>
      <c r="E32" s="104">
        <v>7265.26</v>
      </c>
      <c r="F32" s="105" t="s">
        <v>861</v>
      </c>
    </row>
    <row r="33" spans="1:6">
      <c r="A33" s="101" t="s">
        <v>858</v>
      </c>
      <c r="B33" s="101" t="s">
        <v>859</v>
      </c>
      <c r="C33" s="102" t="s">
        <v>863</v>
      </c>
      <c r="D33" s="103" t="s">
        <v>826</v>
      </c>
      <c r="E33" s="104">
        <v>4675.2539999999999</v>
      </c>
      <c r="F33" s="105" t="s">
        <v>861</v>
      </c>
    </row>
    <row r="34" spans="1:6">
      <c r="A34" s="101" t="s">
        <v>858</v>
      </c>
      <c r="B34" s="101" t="s">
        <v>859</v>
      </c>
      <c r="C34" s="102" t="s">
        <v>864</v>
      </c>
      <c r="D34" s="103" t="s">
        <v>826</v>
      </c>
      <c r="E34" s="104">
        <v>16785.5</v>
      </c>
      <c r="F34" s="105" t="s">
        <v>861</v>
      </c>
    </row>
    <row r="35" spans="1:6">
      <c r="A35" s="101" t="s">
        <v>858</v>
      </c>
      <c r="B35" s="101" t="s">
        <v>859</v>
      </c>
      <c r="C35" s="102" t="s">
        <v>865</v>
      </c>
      <c r="D35" s="103" t="s">
        <v>826</v>
      </c>
      <c r="E35" s="104">
        <v>15163</v>
      </c>
      <c r="F35" s="105" t="s">
        <v>861</v>
      </c>
    </row>
    <row r="36" spans="1:6">
      <c r="A36" s="106" t="s">
        <v>799</v>
      </c>
      <c r="B36" s="106" t="s">
        <v>866</v>
      </c>
      <c r="C36" s="107" t="s">
        <v>867</v>
      </c>
      <c r="D36" s="108" t="s">
        <v>826</v>
      </c>
      <c r="E36" s="109">
        <v>2330.5</v>
      </c>
      <c r="F36" s="110" t="s">
        <v>868</v>
      </c>
    </row>
    <row r="37" spans="1:6">
      <c r="A37" s="106" t="s">
        <v>799</v>
      </c>
      <c r="B37" s="106" t="s">
        <v>866</v>
      </c>
      <c r="C37" s="107" t="s">
        <v>869</v>
      </c>
      <c r="D37" s="108"/>
      <c r="E37" s="109">
        <v>1150</v>
      </c>
      <c r="F37" s="110" t="s">
        <v>868</v>
      </c>
    </row>
    <row r="38" spans="1:6" ht="24">
      <c r="A38" s="106" t="s">
        <v>799</v>
      </c>
      <c r="B38" s="106" t="s">
        <v>866</v>
      </c>
      <c r="C38" s="107" t="s">
        <v>870</v>
      </c>
      <c r="D38" s="108" t="s">
        <v>826</v>
      </c>
      <c r="E38" s="109">
        <v>2330.5</v>
      </c>
      <c r="F38" s="110" t="s">
        <v>868</v>
      </c>
    </row>
    <row r="39" spans="1:6" ht="36">
      <c r="A39" s="106" t="s">
        <v>799</v>
      </c>
      <c r="B39" s="106" t="s">
        <v>866</v>
      </c>
      <c r="C39" s="107" t="s">
        <v>871</v>
      </c>
      <c r="D39" s="108" t="s">
        <v>826</v>
      </c>
      <c r="E39" s="109">
        <v>3009</v>
      </c>
      <c r="F39" s="110" t="s">
        <v>868</v>
      </c>
    </row>
    <row r="40" spans="1:6" ht="36">
      <c r="A40" s="106" t="s">
        <v>799</v>
      </c>
      <c r="B40" s="106" t="s">
        <v>866</v>
      </c>
      <c r="C40" s="107" t="s">
        <v>872</v>
      </c>
      <c r="D40" s="108" t="s">
        <v>826</v>
      </c>
      <c r="E40" s="109">
        <v>1150.5</v>
      </c>
      <c r="F40" s="110" t="s">
        <v>868</v>
      </c>
    </row>
    <row r="41" spans="1:6" ht="36">
      <c r="A41" s="106" t="s">
        <v>799</v>
      </c>
      <c r="B41" s="106" t="s">
        <v>866</v>
      </c>
      <c r="C41" s="107" t="s">
        <v>873</v>
      </c>
      <c r="D41" s="108" t="s">
        <v>826</v>
      </c>
      <c r="E41" s="109">
        <v>1150.5</v>
      </c>
      <c r="F41" s="110" t="s">
        <v>868</v>
      </c>
    </row>
    <row r="42" spans="1:6" ht="24">
      <c r="A42" s="106" t="s">
        <v>799</v>
      </c>
      <c r="B42" s="106" t="s">
        <v>866</v>
      </c>
      <c r="C42" s="107" t="s">
        <v>874</v>
      </c>
      <c r="D42" s="108" t="s">
        <v>826</v>
      </c>
      <c r="E42" s="109">
        <v>1947</v>
      </c>
      <c r="F42" s="110" t="s">
        <v>868</v>
      </c>
    </row>
    <row r="43" spans="1:6" ht="22.5" customHeight="1">
      <c r="A43" s="106" t="s">
        <v>799</v>
      </c>
      <c r="B43" s="106" t="s">
        <v>866</v>
      </c>
      <c r="C43" s="107" t="s">
        <v>875</v>
      </c>
      <c r="D43" s="108" t="s">
        <v>826</v>
      </c>
      <c r="E43" s="109">
        <v>2212.5</v>
      </c>
      <c r="F43" s="110" t="s">
        <v>868</v>
      </c>
    </row>
    <row r="44" spans="1:6" ht="18.95" customHeight="1">
      <c r="A44" s="111" t="s">
        <v>876</v>
      </c>
      <c r="B44" s="111" t="s">
        <v>877</v>
      </c>
      <c r="C44" s="112" t="s">
        <v>878</v>
      </c>
      <c r="D44" s="113" t="s">
        <v>826</v>
      </c>
      <c r="E44" s="114">
        <v>11210</v>
      </c>
      <c r="F44" s="115" t="s">
        <v>879</v>
      </c>
    </row>
    <row r="45" spans="1:6" ht="17.100000000000001" customHeight="1">
      <c r="A45" s="111" t="s">
        <v>876</v>
      </c>
      <c r="B45" s="111" t="s">
        <v>877</v>
      </c>
      <c r="C45" s="112" t="s">
        <v>880</v>
      </c>
      <c r="D45" s="113" t="s">
        <v>826</v>
      </c>
      <c r="E45" s="114">
        <v>15692.82</v>
      </c>
      <c r="F45" s="115" t="s">
        <v>879</v>
      </c>
    </row>
    <row r="46" spans="1:6">
      <c r="A46" s="111" t="s">
        <v>876</v>
      </c>
      <c r="B46" s="111" t="s">
        <v>877</v>
      </c>
      <c r="C46" s="112" t="s">
        <v>881</v>
      </c>
      <c r="D46" s="113" t="s">
        <v>826</v>
      </c>
      <c r="E46" s="114">
        <v>342200</v>
      </c>
      <c r="F46" s="115" t="s">
        <v>879</v>
      </c>
    </row>
    <row r="47" spans="1:6" ht="21" customHeight="1">
      <c r="A47" s="111" t="s">
        <v>876</v>
      </c>
      <c r="B47" s="111" t="s">
        <v>877</v>
      </c>
      <c r="C47" s="112" t="s">
        <v>882</v>
      </c>
      <c r="D47" s="113" t="s">
        <v>826</v>
      </c>
      <c r="E47" s="114">
        <v>6254</v>
      </c>
      <c r="F47" s="115" t="s">
        <v>879</v>
      </c>
    </row>
    <row r="48" spans="1:6" ht="14.1" customHeight="1">
      <c r="A48" s="111" t="s">
        <v>876</v>
      </c>
      <c r="B48" s="111" t="s">
        <v>877</v>
      </c>
      <c r="C48" s="112" t="s">
        <v>883</v>
      </c>
      <c r="D48" s="113" t="s">
        <v>826</v>
      </c>
      <c r="E48" s="114">
        <v>531000</v>
      </c>
      <c r="F48" s="115" t="s">
        <v>879</v>
      </c>
    </row>
    <row r="49" spans="1:6" ht="24">
      <c r="A49" s="111" t="s">
        <v>876</v>
      </c>
      <c r="B49" s="111" t="s">
        <v>877</v>
      </c>
      <c r="C49" s="112" t="s">
        <v>884</v>
      </c>
      <c r="D49" s="113" t="s">
        <v>826</v>
      </c>
      <c r="E49" s="114">
        <v>49794.525000000001</v>
      </c>
      <c r="F49" s="115" t="s">
        <v>879</v>
      </c>
    </row>
    <row r="50" spans="1:6">
      <c r="A50" s="111" t="s">
        <v>876</v>
      </c>
      <c r="B50" s="111" t="s">
        <v>877</v>
      </c>
      <c r="C50" s="112" t="s">
        <v>885</v>
      </c>
      <c r="D50" s="113" t="s">
        <v>826</v>
      </c>
      <c r="E50" s="114">
        <v>275000</v>
      </c>
      <c r="F50" s="115" t="s">
        <v>879</v>
      </c>
    </row>
    <row r="51" spans="1:6" ht="24">
      <c r="A51" s="111" t="s">
        <v>876</v>
      </c>
      <c r="B51" s="111" t="s">
        <v>877</v>
      </c>
      <c r="C51" s="112" t="s">
        <v>886</v>
      </c>
      <c r="D51" s="113" t="s">
        <v>826</v>
      </c>
      <c r="E51" s="114">
        <v>8407.5</v>
      </c>
      <c r="F51" s="115" t="s">
        <v>879</v>
      </c>
    </row>
    <row r="52" spans="1:6" ht="15.95" customHeight="1">
      <c r="A52" s="111" t="s">
        <v>876</v>
      </c>
      <c r="B52" s="111" t="s">
        <v>877</v>
      </c>
      <c r="C52" s="112" t="s">
        <v>887</v>
      </c>
      <c r="D52" s="113" t="s">
        <v>826</v>
      </c>
      <c r="E52" s="114">
        <v>96885.151100000003</v>
      </c>
      <c r="F52" s="115" t="s">
        <v>879</v>
      </c>
    </row>
    <row r="53" spans="1:6" ht="15" customHeight="1">
      <c r="A53" s="111" t="s">
        <v>876</v>
      </c>
      <c r="B53" s="111" t="s">
        <v>877</v>
      </c>
      <c r="C53" s="112" t="s">
        <v>888</v>
      </c>
      <c r="D53" s="113" t="s">
        <v>826</v>
      </c>
      <c r="E53" s="114">
        <v>250160</v>
      </c>
      <c r="F53" s="115" t="s">
        <v>879</v>
      </c>
    </row>
    <row r="54" spans="1:6" ht="24">
      <c r="A54" s="111" t="s">
        <v>876</v>
      </c>
      <c r="B54" s="111" t="s">
        <v>877</v>
      </c>
      <c r="C54" s="112" t="s">
        <v>889</v>
      </c>
      <c r="D54" s="113" t="s">
        <v>826</v>
      </c>
      <c r="E54" s="114">
        <v>2950</v>
      </c>
      <c r="F54" s="115" t="s">
        <v>879</v>
      </c>
    </row>
    <row r="55" spans="1:6" ht="14.1" customHeight="1">
      <c r="A55" s="111" t="s">
        <v>876</v>
      </c>
      <c r="B55" s="111" t="s">
        <v>877</v>
      </c>
      <c r="C55" s="112" t="s">
        <v>890</v>
      </c>
      <c r="D55" s="113" t="s">
        <v>826</v>
      </c>
      <c r="E55" s="114">
        <v>226560</v>
      </c>
      <c r="F55" s="115" t="s">
        <v>879</v>
      </c>
    </row>
    <row r="56" spans="1:6" ht="30.75" customHeight="1">
      <c r="A56" s="111" t="s">
        <v>876</v>
      </c>
      <c r="B56" s="111" t="s">
        <v>877</v>
      </c>
      <c r="C56" s="112" t="s">
        <v>891</v>
      </c>
      <c r="D56" s="113" t="s">
        <v>826</v>
      </c>
      <c r="E56" s="114">
        <v>501500</v>
      </c>
      <c r="F56" s="115" t="s">
        <v>879</v>
      </c>
    </row>
    <row r="57" spans="1:6" ht="15" customHeight="1">
      <c r="A57" s="111" t="s">
        <v>876</v>
      </c>
      <c r="B57" s="111" t="s">
        <v>877</v>
      </c>
      <c r="C57" s="112" t="s">
        <v>892</v>
      </c>
      <c r="D57" s="113" t="s">
        <v>826</v>
      </c>
      <c r="E57" s="114">
        <v>41300</v>
      </c>
      <c r="F57" s="115" t="s">
        <v>879</v>
      </c>
    </row>
    <row r="58" spans="1:6" ht="24" customHeight="1">
      <c r="A58" s="111" t="s">
        <v>876</v>
      </c>
      <c r="B58" s="111" t="s">
        <v>877</v>
      </c>
      <c r="C58" s="112" t="s">
        <v>893</v>
      </c>
      <c r="D58" s="113" t="s">
        <v>826</v>
      </c>
      <c r="E58" s="114">
        <v>49560</v>
      </c>
      <c r="F58" s="115" t="s">
        <v>879</v>
      </c>
    </row>
    <row r="59" spans="1:6" ht="14.1" customHeight="1">
      <c r="A59" s="111" t="s">
        <v>876</v>
      </c>
      <c r="B59" s="111" t="s">
        <v>877</v>
      </c>
      <c r="C59" s="112" t="s">
        <v>894</v>
      </c>
      <c r="D59" s="113" t="s">
        <v>826</v>
      </c>
      <c r="E59" s="114">
        <v>188800</v>
      </c>
      <c r="F59" s="115" t="s">
        <v>879</v>
      </c>
    </row>
    <row r="60" spans="1:6" ht="15" customHeight="1">
      <c r="A60" s="111" t="s">
        <v>876</v>
      </c>
      <c r="B60" s="111" t="s">
        <v>877</v>
      </c>
      <c r="C60" s="112" t="s">
        <v>895</v>
      </c>
      <c r="D60" s="113" t="s">
        <v>826</v>
      </c>
      <c r="E60" s="114">
        <v>27140</v>
      </c>
      <c r="F60" s="115" t="s">
        <v>879</v>
      </c>
    </row>
    <row r="61" spans="1:6" ht="15.95" customHeight="1">
      <c r="A61" s="111" t="s">
        <v>876</v>
      </c>
      <c r="B61" s="111" t="s">
        <v>877</v>
      </c>
      <c r="C61" s="112" t="s">
        <v>896</v>
      </c>
      <c r="D61" s="113" t="s">
        <v>826</v>
      </c>
      <c r="E61" s="114">
        <v>49219.1806</v>
      </c>
      <c r="F61" s="115" t="s">
        <v>879</v>
      </c>
    </row>
    <row r="62" spans="1:6" ht="18.95" customHeight="1">
      <c r="A62" s="111" t="s">
        <v>876</v>
      </c>
      <c r="B62" s="111" t="s">
        <v>877</v>
      </c>
      <c r="C62" s="112" t="s">
        <v>897</v>
      </c>
      <c r="D62" s="113" t="s">
        <v>826</v>
      </c>
      <c r="E62" s="114">
        <v>26137.0707</v>
      </c>
      <c r="F62" s="115" t="s">
        <v>879</v>
      </c>
    </row>
    <row r="63" spans="1:6" ht="20.100000000000001" customHeight="1">
      <c r="A63" s="111" t="s">
        <v>876</v>
      </c>
      <c r="B63" s="111" t="s">
        <v>877</v>
      </c>
      <c r="C63" s="112" t="s">
        <v>898</v>
      </c>
      <c r="D63" s="113" t="s">
        <v>826</v>
      </c>
      <c r="E63" s="114">
        <v>105563.74400000001</v>
      </c>
      <c r="F63" s="115" t="s">
        <v>879</v>
      </c>
    </row>
    <row r="64" spans="1:6" ht="18.95" customHeight="1">
      <c r="A64" s="111" t="s">
        <v>876</v>
      </c>
      <c r="B64" s="111" t="s">
        <v>877</v>
      </c>
      <c r="C64" s="112" t="s">
        <v>899</v>
      </c>
      <c r="D64" s="113" t="s">
        <v>826</v>
      </c>
      <c r="E64" s="114">
        <v>6490</v>
      </c>
      <c r="F64" s="115" t="s">
        <v>879</v>
      </c>
    </row>
    <row r="65" spans="1:6" ht="15" customHeight="1">
      <c r="A65" s="111" t="s">
        <v>876</v>
      </c>
      <c r="B65" s="111" t="s">
        <v>877</v>
      </c>
      <c r="C65" s="112" t="s">
        <v>900</v>
      </c>
      <c r="D65" s="113" t="s">
        <v>826</v>
      </c>
      <c r="E65" s="114">
        <v>30335.3338</v>
      </c>
      <c r="F65" s="115" t="s">
        <v>879</v>
      </c>
    </row>
    <row r="66" spans="1:6" ht="24">
      <c r="A66" s="111" t="s">
        <v>876</v>
      </c>
      <c r="B66" s="111" t="s">
        <v>877</v>
      </c>
      <c r="C66" s="112" t="s">
        <v>901</v>
      </c>
      <c r="D66" s="113" t="s">
        <v>826</v>
      </c>
      <c r="E66" s="114">
        <v>72981.654699999999</v>
      </c>
      <c r="F66" s="115" t="s">
        <v>879</v>
      </c>
    </row>
    <row r="67" spans="1:6">
      <c r="A67" s="111" t="s">
        <v>876</v>
      </c>
      <c r="B67" s="111" t="s">
        <v>877</v>
      </c>
      <c r="C67" s="112" t="s">
        <v>902</v>
      </c>
      <c r="D67" s="113" t="s">
        <v>826</v>
      </c>
      <c r="E67" s="114">
        <v>172048.60250000001</v>
      </c>
      <c r="F67" s="115" t="s">
        <v>879</v>
      </c>
    </row>
    <row r="68" spans="1:6">
      <c r="A68" s="111" t="s">
        <v>876</v>
      </c>
      <c r="B68" s="111" t="s">
        <v>877</v>
      </c>
      <c r="C68" s="112" t="s">
        <v>903</v>
      </c>
      <c r="D68" s="113" t="s">
        <v>826</v>
      </c>
      <c r="E68" s="114">
        <v>104465.4</v>
      </c>
      <c r="F68" s="115" t="s">
        <v>879</v>
      </c>
    </row>
    <row r="69" spans="1:6">
      <c r="A69" s="111" t="s">
        <v>876</v>
      </c>
      <c r="B69" s="111" t="s">
        <v>877</v>
      </c>
      <c r="C69" s="112" t="s">
        <v>904</v>
      </c>
      <c r="D69" s="113" t="s">
        <v>826</v>
      </c>
      <c r="E69" s="114">
        <v>8314.2916999999998</v>
      </c>
      <c r="F69" s="115" t="s">
        <v>879</v>
      </c>
    </row>
    <row r="70" spans="1:6">
      <c r="A70" s="111" t="s">
        <v>876</v>
      </c>
      <c r="B70" s="111" t="s">
        <v>877</v>
      </c>
      <c r="C70" s="112" t="s">
        <v>905</v>
      </c>
      <c r="D70" s="113" t="s">
        <v>826</v>
      </c>
      <c r="E70" s="114">
        <v>198806.39999999999</v>
      </c>
      <c r="F70" s="115" t="s">
        <v>879</v>
      </c>
    </row>
    <row r="71" spans="1:6">
      <c r="A71" s="111" t="s">
        <v>876</v>
      </c>
      <c r="B71" s="111" t="s">
        <v>877</v>
      </c>
      <c r="C71" s="112" t="s">
        <v>906</v>
      </c>
      <c r="D71" s="113" t="s">
        <v>826</v>
      </c>
      <c r="E71" s="114">
        <v>11313.84</v>
      </c>
      <c r="F71" s="115" t="s">
        <v>879</v>
      </c>
    </row>
    <row r="72" spans="1:6">
      <c r="A72" s="111" t="s">
        <v>876</v>
      </c>
      <c r="B72" s="111" t="s">
        <v>877</v>
      </c>
      <c r="C72" s="112" t="s">
        <v>907</v>
      </c>
      <c r="D72" s="113" t="s">
        <v>826</v>
      </c>
      <c r="E72" s="114">
        <v>469017.40850000002</v>
      </c>
      <c r="F72" s="115" t="s">
        <v>879</v>
      </c>
    </row>
    <row r="73" spans="1:6" ht="24">
      <c r="A73" s="111" t="s">
        <v>876</v>
      </c>
      <c r="B73" s="111" t="s">
        <v>877</v>
      </c>
      <c r="C73" s="112" t="s">
        <v>908</v>
      </c>
      <c r="D73" s="113" t="s">
        <v>826</v>
      </c>
      <c r="E73" s="114">
        <v>4501.7</v>
      </c>
      <c r="F73" s="115" t="s">
        <v>879</v>
      </c>
    </row>
    <row r="74" spans="1:6">
      <c r="A74" s="111" t="s">
        <v>876</v>
      </c>
      <c r="B74" s="111" t="s">
        <v>877</v>
      </c>
      <c r="C74" s="112" t="s">
        <v>909</v>
      </c>
      <c r="D74" s="113" t="s">
        <v>826</v>
      </c>
      <c r="E74" s="114">
        <v>161582.93400000001</v>
      </c>
      <c r="F74" s="115" t="s">
        <v>879</v>
      </c>
    </row>
    <row r="75" spans="1:6" ht="24">
      <c r="A75" s="111" t="s">
        <v>876</v>
      </c>
      <c r="B75" s="111" t="s">
        <v>877</v>
      </c>
      <c r="C75" s="112" t="s">
        <v>910</v>
      </c>
      <c r="D75" s="113" t="s">
        <v>826</v>
      </c>
      <c r="E75" s="114">
        <v>344224.6911</v>
      </c>
      <c r="F75" s="115" t="s">
        <v>879</v>
      </c>
    </row>
    <row r="76" spans="1:6">
      <c r="A76" s="111" t="s">
        <v>876</v>
      </c>
      <c r="B76" s="111" t="s">
        <v>877</v>
      </c>
      <c r="C76" s="112" t="s">
        <v>911</v>
      </c>
      <c r="D76" s="113" t="s">
        <v>826</v>
      </c>
      <c r="E76" s="114">
        <v>24151.661800000002</v>
      </c>
      <c r="F76" s="115" t="s">
        <v>879</v>
      </c>
    </row>
    <row r="77" spans="1:6">
      <c r="A77" s="111" t="s">
        <v>876</v>
      </c>
      <c r="B77" s="111" t="s">
        <v>877</v>
      </c>
      <c r="C77" s="112" t="s">
        <v>912</v>
      </c>
      <c r="D77" s="113" t="s">
        <v>826</v>
      </c>
      <c r="E77" s="114">
        <v>12836.04</v>
      </c>
      <c r="F77" s="115" t="s">
        <v>879</v>
      </c>
    </row>
    <row r="78" spans="1:6" ht="24">
      <c r="A78" s="111" t="s">
        <v>876</v>
      </c>
      <c r="B78" s="111" t="s">
        <v>877</v>
      </c>
      <c r="C78" s="112" t="s">
        <v>913</v>
      </c>
      <c r="D78" s="113" t="s">
        <v>826</v>
      </c>
      <c r="E78" s="114">
        <v>45994.842499999999</v>
      </c>
      <c r="F78" s="115" t="s">
        <v>879</v>
      </c>
    </row>
    <row r="79" spans="1:6">
      <c r="A79" s="111" t="s">
        <v>876</v>
      </c>
      <c r="B79" s="111" t="s">
        <v>877</v>
      </c>
      <c r="C79" s="112" t="s">
        <v>914</v>
      </c>
      <c r="D79" s="113" t="s">
        <v>826</v>
      </c>
      <c r="E79" s="114">
        <v>111029.4216</v>
      </c>
      <c r="F79" s="115" t="s">
        <v>879</v>
      </c>
    </row>
    <row r="80" spans="1:6">
      <c r="A80" s="111" t="s">
        <v>876</v>
      </c>
      <c r="B80" s="111" t="s">
        <v>877</v>
      </c>
      <c r="C80" s="112" t="s">
        <v>915</v>
      </c>
      <c r="D80" s="113" t="s">
        <v>826</v>
      </c>
      <c r="E80" s="114">
        <v>1770</v>
      </c>
      <c r="F80" s="115" t="s">
        <v>879</v>
      </c>
    </row>
    <row r="81" spans="1:6" ht="24">
      <c r="A81" s="111" t="s">
        <v>876</v>
      </c>
      <c r="B81" s="111" t="s">
        <v>877</v>
      </c>
      <c r="C81" s="112" t="s">
        <v>916</v>
      </c>
      <c r="D81" s="113" t="s">
        <v>826</v>
      </c>
      <c r="E81" s="114">
        <v>4524.9931999999999</v>
      </c>
      <c r="F81" s="115" t="s">
        <v>879</v>
      </c>
    </row>
    <row r="82" spans="1:6" ht="18.75" customHeight="1">
      <c r="A82" s="111" t="s">
        <v>876</v>
      </c>
      <c r="B82" s="111" t="s">
        <v>877</v>
      </c>
      <c r="C82" s="112" t="s">
        <v>917</v>
      </c>
      <c r="D82" s="113" t="s">
        <v>826</v>
      </c>
      <c r="E82" s="114">
        <v>3299.87</v>
      </c>
      <c r="F82" s="115" t="s">
        <v>879</v>
      </c>
    </row>
    <row r="83" spans="1:6" ht="20.25" customHeight="1">
      <c r="A83" s="111" t="s">
        <v>876</v>
      </c>
      <c r="B83" s="111" t="s">
        <v>877</v>
      </c>
      <c r="C83" s="112" t="s">
        <v>918</v>
      </c>
      <c r="D83" s="113" t="s">
        <v>826</v>
      </c>
      <c r="E83" s="114">
        <v>4242.6899999999996</v>
      </c>
      <c r="F83" s="115" t="s">
        <v>879</v>
      </c>
    </row>
    <row r="84" spans="1:6" ht="21.95" customHeight="1">
      <c r="A84" s="111" t="s">
        <v>876</v>
      </c>
      <c r="B84" s="111" t="s">
        <v>877</v>
      </c>
      <c r="C84" s="112" t="s">
        <v>919</v>
      </c>
      <c r="D84" s="113" t="s">
        <v>826</v>
      </c>
      <c r="E84" s="114">
        <v>11859.991</v>
      </c>
      <c r="F84" s="115" t="s">
        <v>879</v>
      </c>
    </row>
    <row r="85" spans="1:6" ht="18" customHeight="1">
      <c r="A85" s="111" t="s">
        <v>876</v>
      </c>
      <c r="B85" s="111" t="s">
        <v>877</v>
      </c>
      <c r="C85" s="112" t="s">
        <v>920</v>
      </c>
      <c r="D85" s="113" t="s">
        <v>826</v>
      </c>
      <c r="E85" s="114">
        <v>1479.9914000000001</v>
      </c>
      <c r="F85" s="115" t="s">
        <v>879</v>
      </c>
    </row>
    <row r="86" spans="1:6" ht="24">
      <c r="A86" s="111" t="s">
        <v>876</v>
      </c>
      <c r="B86" s="111" t="s">
        <v>877</v>
      </c>
      <c r="C86" s="112" t="s">
        <v>921</v>
      </c>
      <c r="D86" s="113" t="s">
        <v>826</v>
      </c>
      <c r="E86" s="114">
        <v>1999.9938</v>
      </c>
      <c r="F86" s="115" t="s">
        <v>879</v>
      </c>
    </row>
    <row r="87" spans="1:6" ht="24">
      <c r="A87" s="111" t="s">
        <v>876</v>
      </c>
      <c r="B87" s="111" t="s">
        <v>877</v>
      </c>
      <c r="C87" s="112" t="s">
        <v>922</v>
      </c>
      <c r="D87" s="113" t="s">
        <v>826</v>
      </c>
      <c r="E87" s="114">
        <v>6938.4</v>
      </c>
      <c r="F87" s="115" t="s">
        <v>879</v>
      </c>
    </row>
    <row r="88" spans="1:6">
      <c r="A88" s="111" t="s">
        <v>876</v>
      </c>
      <c r="B88" s="111" t="s">
        <v>877</v>
      </c>
      <c r="C88" s="112" t="s">
        <v>923</v>
      </c>
      <c r="D88" s="113" t="s">
        <v>826</v>
      </c>
      <c r="E88" s="114">
        <v>938.18259999999998</v>
      </c>
      <c r="F88" s="115" t="s">
        <v>879</v>
      </c>
    </row>
    <row r="89" spans="1:6">
      <c r="A89" s="111" t="s">
        <v>876</v>
      </c>
      <c r="B89" s="111" t="s">
        <v>877</v>
      </c>
      <c r="C89" s="112" t="s">
        <v>924</v>
      </c>
      <c r="D89" s="113" t="s">
        <v>826</v>
      </c>
      <c r="E89" s="114">
        <v>3519.94</v>
      </c>
      <c r="F89" s="115" t="s">
        <v>879</v>
      </c>
    </row>
    <row r="90" spans="1:6" ht="20.100000000000001" customHeight="1">
      <c r="A90" s="111" t="s">
        <v>876</v>
      </c>
      <c r="B90" s="111" t="s">
        <v>877</v>
      </c>
      <c r="C90" s="112" t="s">
        <v>925</v>
      </c>
      <c r="D90" s="113" t="s">
        <v>826</v>
      </c>
      <c r="E90" s="114">
        <v>9</v>
      </c>
      <c r="F90" s="115" t="s">
        <v>879</v>
      </c>
    </row>
    <row r="91" spans="1:6" ht="20.100000000000001" customHeight="1">
      <c r="A91" s="111" t="s">
        <v>876</v>
      </c>
      <c r="B91" s="111" t="s">
        <v>877</v>
      </c>
      <c r="C91" s="112" t="s">
        <v>926</v>
      </c>
      <c r="D91" s="113" t="s">
        <v>826</v>
      </c>
      <c r="E91" s="114">
        <v>63229.120000000003</v>
      </c>
      <c r="F91" s="115" t="s">
        <v>879</v>
      </c>
    </row>
    <row r="92" spans="1:6" ht="24.75" customHeight="1">
      <c r="A92" s="111" t="s">
        <v>876</v>
      </c>
      <c r="B92" s="111" t="s">
        <v>877</v>
      </c>
      <c r="C92" s="112" t="s">
        <v>927</v>
      </c>
      <c r="D92" s="113" t="s">
        <v>826</v>
      </c>
      <c r="E92" s="114">
        <v>475540</v>
      </c>
      <c r="F92" s="115" t="s">
        <v>879</v>
      </c>
    </row>
    <row r="93" spans="1:6">
      <c r="A93" s="111" t="s">
        <v>876</v>
      </c>
      <c r="B93" s="111" t="s">
        <v>877</v>
      </c>
      <c r="C93" s="112" t="s">
        <v>928</v>
      </c>
      <c r="D93" s="113" t="s">
        <v>826</v>
      </c>
      <c r="E93" s="114">
        <v>490481.16</v>
      </c>
      <c r="F93" s="115" t="s">
        <v>879</v>
      </c>
    </row>
    <row r="94" spans="1:6" ht="24">
      <c r="A94" s="111" t="s">
        <v>876</v>
      </c>
      <c r="B94" s="111" t="s">
        <v>877</v>
      </c>
      <c r="C94" s="112" t="s">
        <v>929</v>
      </c>
      <c r="D94" s="113" t="s">
        <v>826</v>
      </c>
      <c r="E94" s="114">
        <v>74340</v>
      </c>
      <c r="F94" s="115" t="s">
        <v>879</v>
      </c>
    </row>
    <row r="95" spans="1:6" ht="15" customHeight="1">
      <c r="A95" s="111" t="s">
        <v>876</v>
      </c>
      <c r="B95" s="111" t="s">
        <v>877</v>
      </c>
      <c r="C95" s="112" t="s">
        <v>930</v>
      </c>
      <c r="D95" s="113" t="s">
        <v>826</v>
      </c>
      <c r="E95" s="114">
        <v>40101.792600000001</v>
      </c>
      <c r="F95" s="115" t="s">
        <v>879</v>
      </c>
    </row>
    <row r="96" spans="1:6" ht="14.1" customHeight="1">
      <c r="A96" s="111" t="s">
        <v>876</v>
      </c>
      <c r="B96" s="111" t="s">
        <v>877</v>
      </c>
      <c r="C96" s="112" t="s">
        <v>931</v>
      </c>
      <c r="D96" s="113" t="s">
        <v>826</v>
      </c>
      <c r="E96" s="114">
        <v>386697.033</v>
      </c>
      <c r="F96" s="115" t="s">
        <v>879</v>
      </c>
    </row>
    <row r="97" spans="1:6">
      <c r="A97" s="111" t="s">
        <v>876</v>
      </c>
      <c r="B97" s="111" t="s">
        <v>877</v>
      </c>
      <c r="C97" s="112" t="s">
        <v>932</v>
      </c>
      <c r="D97" s="113" t="s">
        <v>826</v>
      </c>
      <c r="E97" s="114">
        <v>142177.25599999999</v>
      </c>
      <c r="F97" s="115" t="s">
        <v>879</v>
      </c>
    </row>
    <row r="98" spans="1:6">
      <c r="A98" s="111" t="s">
        <v>876</v>
      </c>
      <c r="B98" s="111" t="s">
        <v>877</v>
      </c>
      <c r="C98" s="112" t="s">
        <v>933</v>
      </c>
      <c r="D98" s="113" t="s">
        <v>826</v>
      </c>
      <c r="E98" s="114">
        <v>26868.6</v>
      </c>
      <c r="F98" s="115" t="s">
        <v>879</v>
      </c>
    </row>
    <row r="99" spans="1:6" ht="24">
      <c r="A99" s="111" t="s">
        <v>876</v>
      </c>
      <c r="B99" s="111" t="s">
        <v>877</v>
      </c>
      <c r="C99" s="112" t="s">
        <v>934</v>
      </c>
      <c r="D99" s="113" t="s">
        <v>826</v>
      </c>
      <c r="E99" s="114">
        <v>1897493.1</v>
      </c>
      <c r="F99" s="115" t="s">
        <v>879</v>
      </c>
    </row>
    <row r="100" spans="1:6">
      <c r="A100" s="111" t="s">
        <v>876</v>
      </c>
      <c r="B100" s="111" t="s">
        <v>877</v>
      </c>
      <c r="C100" s="112" t="s">
        <v>935</v>
      </c>
      <c r="D100" s="113" t="s">
        <v>826</v>
      </c>
      <c r="E100" s="114">
        <v>232041.1</v>
      </c>
      <c r="F100" s="115" t="s">
        <v>879</v>
      </c>
    </row>
    <row r="101" spans="1:6" ht="24">
      <c r="A101" s="111" t="s">
        <v>876</v>
      </c>
      <c r="B101" s="111" t="s">
        <v>877</v>
      </c>
      <c r="C101" s="112" t="s">
        <v>936</v>
      </c>
      <c r="D101" s="113" t="s">
        <v>826</v>
      </c>
      <c r="E101" s="114">
        <v>34703.800000000003</v>
      </c>
      <c r="F101" s="115" t="s">
        <v>879</v>
      </c>
    </row>
    <row r="102" spans="1:6" ht="24">
      <c r="A102" s="111" t="s">
        <v>876</v>
      </c>
      <c r="B102" s="111" t="s">
        <v>877</v>
      </c>
      <c r="C102" s="112" t="s">
        <v>937</v>
      </c>
      <c r="D102" s="113" t="s">
        <v>826</v>
      </c>
      <c r="E102" s="114">
        <v>8903.1</v>
      </c>
      <c r="F102" s="115" t="s">
        <v>879</v>
      </c>
    </row>
    <row r="103" spans="1:6" ht="15.95" customHeight="1">
      <c r="A103" s="111" t="s">
        <v>876</v>
      </c>
      <c r="B103" s="111" t="s">
        <v>877</v>
      </c>
      <c r="C103" s="112" t="s">
        <v>938</v>
      </c>
      <c r="D103" s="113" t="s">
        <v>826</v>
      </c>
      <c r="E103" s="114">
        <v>130316.25</v>
      </c>
      <c r="F103" s="112" t="s">
        <v>879</v>
      </c>
    </row>
    <row r="104" spans="1:6">
      <c r="A104" s="111" t="s">
        <v>876</v>
      </c>
      <c r="B104" s="111" t="s">
        <v>877</v>
      </c>
      <c r="C104" s="112" t="s">
        <v>939</v>
      </c>
      <c r="D104" s="113" t="s">
        <v>826</v>
      </c>
      <c r="E104" s="114">
        <v>22139.75</v>
      </c>
      <c r="F104" s="115" t="s">
        <v>879</v>
      </c>
    </row>
    <row r="105" spans="1:6" ht="24">
      <c r="A105" s="111" t="s">
        <v>876</v>
      </c>
      <c r="B105" s="111" t="s">
        <v>877</v>
      </c>
      <c r="C105" s="112" t="s">
        <v>940</v>
      </c>
      <c r="D105" s="113" t="s">
        <v>826</v>
      </c>
      <c r="E105" s="114">
        <v>62932.232000000004</v>
      </c>
      <c r="F105" s="115" t="s">
        <v>879</v>
      </c>
    </row>
    <row r="106" spans="1:6" ht="24">
      <c r="A106" s="111" t="s">
        <v>876</v>
      </c>
      <c r="B106" s="111" t="s">
        <v>877</v>
      </c>
      <c r="C106" s="112" t="s">
        <v>941</v>
      </c>
      <c r="D106" s="113" t="s">
        <v>826</v>
      </c>
      <c r="E106" s="114">
        <v>62932.232199999999</v>
      </c>
      <c r="F106" s="115" t="s">
        <v>879</v>
      </c>
    </row>
    <row r="107" spans="1:6" ht="24">
      <c r="A107" s="111" t="s">
        <v>876</v>
      </c>
      <c r="B107" s="111" t="s">
        <v>877</v>
      </c>
      <c r="C107" s="112" t="s">
        <v>942</v>
      </c>
      <c r="D107" s="113" t="s">
        <v>826</v>
      </c>
      <c r="E107" s="114">
        <v>57230</v>
      </c>
      <c r="F107" s="115" t="s">
        <v>879</v>
      </c>
    </row>
    <row r="108" spans="1:6">
      <c r="A108" s="111" t="s">
        <v>876</v>
      </c>
      <c r="B108" s="111" t="s">
        <v>877</v>
      </c>
      <c r="C108" s="112" t="s">
        <v>943</v>
      </c>
      <c r="D108" s="113" t="s">
        <v>826</v>
      </c>
      <c r="E108" s="114">
        <v>2549.9917</v>
      </c>
      <c r="F108" s="115" t="s">
        <v>879</v>
      </c>
    </row>
    <row r="109" spans="1:6">
      <c r="A109" s="111" t="s">
        <v>876</v>
      </c>
      <c r="B109" s="111" t="s">
        <v>877</v>
      </c>
      <c r="C109" s="112" t="s">
        <v>944</v>
      </c>
      <c r="D109" s="113" t="s">
        <v>826</v>
      </c>
      <c r="E109" s="114">
        <v>13999.992</v>
      </c>
      <c r="F109" s="115" t="s">
        <v>879</v>
      </c>
    </row>
    <row r="110" spans="1:6">
      <c r="A110" s="111" t="s">
        <v>876</v>
      </c>
      <c r="B110" s="111" t="s">
        <v>877</v>
      </c>
      <c r="C110" s="112" t="s">
        <v>945</v>
      </c>
      <c r="D110" s="113" t="s">
        <v>826</v>
      </c>
      <c r="E110" s="114">
        <v>19383.86</v>
      </c>
      <c r="F110" s="115" t="s">
        <v>879</v>
      </c>
    </row>
    <row r="111" spans="1:6">
      <c r="A111" s="111" t="s">
        <v>876</v>
      </c>
      <c r="B111" s="111" t="s">
        <v>877</v>
      </c>
      <c r="C111" s="112" t="s">
        <v>946</v>
      </c>
      <c r="D111" s="113" t="s">
        <v>826</v>
      </c>
      <c r="E111" s="114">
        <v>250971.84</v>
      </c>
      <c r="F111" s="115" t="s">
        <v>879</v>
      </c>
    </row>
    <row r="112" spans="1:6">
      <c r="A112" s="111" t="s">
        <v>876</v>
      </c>
      <c r="B112" s="111" t="s">
        <v>877</v>
      </c>
      <c r="C112" s="112" t="s">
        <v>947</v>
      </c>
      <c r="D112" s="113" t="s">
        <v>826</v>
      </c>
      <c r="E112" s="114">
        <v>257712</v>
      </c>
      <c r="F112" s="115" t="s">
        <v>879</v>
      </c>
    </row>
    <row r="113" spans="1:6">
      <c r="A113" s="111" t="s">
        <v>876</v>
      </c>
      <c r="B113" s="111" t="s">
        <v>877</v>
      </c>
      <c r="C113" s="112" t="s">
        <v>948</v>
      </c>
      <c r="D113" s="113" t="s">
        <v>826</v>
      </c>
      <c r="E113" s="114">
        <v>3613.16</v>
      </c>
      <c r="F113" s="115" t="s">
        <v>879</v>
      </c>
    </row>
    <row r="114" spans="1:6">
      <c r="A114" s="111" t="s">
        <v>876</v>
      </c>
      <c r="B114" s="111" t="s">
        <v>877</v>
      </c>
      <c r="C114" s="112" t="s">
        <v>949</v>
      </c>
      <c r="D114" s="113" t="s">
        <v>826</v>
      </c>
      <c r="E114" s="114">
        <v>34202.300000000003</v>
      </c>
      <c r="F114" s="115" t="s">
        <v>879</v>
      </c>
    </row>
    <row r="115" spans="1:6">
      <c r="A115" s="111" t="s">
        <v>876</v>
      </c>
      <c r="B115" s="111" t="s">
        <v>877</v>
      </c>
      <c r="C115" s="112" t="s">
        <v>950</v>
      </c>
      <c r="D115" s="113" t="s">
        <v>826</v>
      </c>
      <c r="E115" s="114">
        <v>30336.03</v>
      </c>
      <c r="F115" s="115" t="s">
        <v>879</v>
      </c>
    </row>
    <row r="116" spans="1:6">
      <c r="A116" s="111" t="s">
        <v>876</v>
      </c>
      <c r="B116" s="111" t="s">
        <v>877</v>
      </c>
      <c r="C116" s="112" t="s">
        <v>951</v>
      </c>
      <c r="D116" s="113" t="s">
        <v>826</v>
      </c>
      <c r="E116" s="114">
        <v>1250.8</v>
      </c>
      <c r="F116" s="115" t="s">
        <v>879</v>
      </c>
    </row>
    <row r="117" spans="1:6">
      <c r="A117" s="111" t="s">
        <v>876</v>
      </c>
      <c r="B117" s="111" t="s">
        <v>877</v>
      </c>
      <c r="C117" s="112" t="s">
        <v>952</v>
      </c>
      <c r="D117" s="113" t="s">
        <v>826</v>
      </c>
      <c r="E117" s="114">
        <v>1250.8</v>
      </c>
      <c r="F117" s="115" t="s">
        <v>879</v>
      </c>
    </row>
    <row r="118" spans="1:6">
      <c r="A118" s="111" t="s">
        <v>876</v>
      </c>
      <c r="B118" s="111" t="s">
        <v>877</v>
      </c>
      <c r="C118" s="112" t="s">
        <v>953</v>
      </c>
      <c r="D118" s="113" t="s">
        <v>826</v>
      </c>
      <c r="E118" s="114">
        <v>1250.8</v>
      </c>
      <c r="F118" s="115" t="s">
        <v>879</v>
      </c>
    </row>
    <row r="119" spans="1:6">
      <c r="A119" s="111" t="s">
        <v>876</v>
      </c>
      <c r="B119" s="111" t="s">
        <v>877</v>
      </c>
      <c r="C119" s="112" t="s">
        <v>954</v>
      </c>
      <c r="D119" s="113" t="s">
        <v>826</v>
      </c>
      <c r="E119" s="114">
        <v>21240</v>
      </c>
      <c r="F119" s="115" t="s">
        <v>879</v>
      </c>
    </row>
    <row r="120" spans="1:6">
      <c r="A120" s="111" t="s">
        <v>876</v>
      </c>
      <c r="B120" s="111" t="s">
        <v>877</v>
      </c>
      <c r="C120" s="112" t="s">
        <v>955</v>
      </c>
      <c r="D120" s="113" t="s">
        <v>826</v>
      </c>
      <c r="E120" s="114">
        <v>43960.9</v>
      </c>
      <c r="F120" s="115" t="s">
        <v>879</v>
      </c>
    </row>
    <row r="121" spans="1:6">
      <c r="A121" s="111" t="s">
        <v>876</v>
      </c>
      <c r="B121" s="111" t="s">
        <v>877</v>
      </c>
      <c r="C121" s="112" t="s">
        <v>956</v>
      </c>
      <c r="D121" s="113" t="s">
        <v>826</v>
      </c>
      <c r="E121" s="114">
        <v>13749.996999999999</v>
      </c>
      <c r="F121" s="115" t="s">
        <v>879</v>
      </c>
    </row>
    <row r="122" spans="1:6">
      <c r="A122" s="111" t="s">
        <v>876</v>
      </c>
      <c r="B122" s="111" t="s">
        <v>877</v>
      </c>
      <c r="C122" s="112" t="s">
        <v>957</v>
      </c>
      <c r="D122" s="113" t="s">
        <v>826</v>
      </c>
      <c r="E122" s="114">
        <v>13570</v>
      </c>
      <c r="F122" s="115" t="s">
        <v>879</v>
      </c>
    </row>
    <row r="123" spans="1:6">
      <c r="A123" s="111" t="s">
        <v>876</v>
      </c>
      <c r="B123" s="111" t="s">
        <v>877</v>
      </c>
      <c r="C123" s="112" t="s">
        <v>958</v>
      </c>
      <c r="D123" s="113" t="s">
        <v>826</v>
      </c>
      <c r="E123" s="114">
        <v>4284.71</v>
      </c>
      <c r="F123" s="115" t="s">
        <v>879</v>
      </c>
    </row>
    <row r="124" spans="1:6">
      <c r="A124" s="111" t="s">
        <v>876</v>
      </c>
      <c r="B124" s="111" t="s">
        <v>877</v>
      </c>
      <c r="C124" s="112" t="s">
        <v>959</v>
      </c>
      <c r="D124" s="113" t="s">
        <v>826</v>
      </c>
      <c r="E124" s="114">
        <v>5726.64</v>
      </c>
      <c r="F124" s="115" t="s">
        <v>879</v>
      </c>
    </row>
    <row r="125" spans="1:6">
      <c r="A125" s="111" t="s">
        <v>876</v>
      </c>
      <c r="B125" s="111" t="s">
        <v>877</v>
      </c>
      <c r="C125" s="112" t="s">
        <v>960</v>
      </c>
      <c r="D125" s="113" t="s">
        <v>826</v>
      </c>
      <c r="E125" s="114">
        <v>20650</v>
      </c>
      <c r="F125" s="115" t="s">
        <v>879</v>
      </c>
    </row>
    <row r="126" spans="1:6" ht="12.95" customHeight="1">
      <c r="A126" s="111" t="s">
        <v>876</v>
      </c>
      <c r="B126" s="111" t="s">
        <v>877</v>
      </c>
      <c r="C126" s="112" t="s">
        <v>961</v>
      </c>
      <c r="D126" s="113" t="s">
        <v>826</v>
      </c>
      <c r="E126" s="114">
        <v>575000.01</v>
      </c>
      <c r="F126" s="115" t="s">
        <v>879</v>
      </c>
    </row>
    <row r="127" spans="1:6" ht="24">
      <c r="A127" s="111" t="s">
        <v>876</v>
      </c>
      <c r="B127" s="111" t="s">
        <v>877</v>
      </c>
      <c r="C127" s="112" t="s">
        <v>962</v>
      </c>
      <c r="D127" s="113" t="s">
        <v>826</v>
      </c>
      <c r="E127" s="114">
        <v>2542900</v>
      </c>
      <c r="F127" s="115" t="s">
        <v>879</v>
      </c>
    </row>
    <row r="128" spans="1:6">
      <c r="A128" s="111" t="s">
        <v>876</v>
      </c>
      <c r="B128" s="111" t="s">
        <v>877</v>
      </c>
      <c r="C128" s="112" t="s">
        <v>963</v>
      </c>
      <c r="D128" s="113" t="s">
        <v>826</v>
      </c>
      <c r="E128" s="114">
        <v>172556.12</v>
      </c>
      <c r="F128" s="115" t="s">
        <v>879</v>
      </c>
    </row>
    <row r="129" spans="1:6" ht="24">
      <c r="A129" s="111" t="s">
        <v>876</v>
      </c>
      <c r="B129" s="111" t="s">
        <v>877</v>
      </c>
      <c r="C129" s="112" t="s">
        <v>964</v>
      </c>
      <c r="D129" s="113" t="s">
        <v>826</v>
      </c>
      <c r="E129" s="114">
        <v>44250</v>
      </c>
      <c r="F129" s="115" t="s">
        <v>879</v>
      </c>
    </row>
    <row r="130" spans="1:6">
      <c r="A130" s="111" t="s">
        <v>876</v>
      </c>
      <c r="B130" s="111" t="s">
        <v>877</v>
      </c>
      <c r="C130" s="112" t="s">
        <v>965</v>
      </c>
      <c r="D130" s="113" t="s">
        <v>826</v>
      </c>
      <c r="E130" s="114">
        <v>719492.56279999996</v>
      </c>
      <c r="F130" s="115" t="s">
        <v>879</v>
      </c>
    </row>
    <row r="131" spans="1:6">
      <c r="A131" s="111" t="s">
        <v>876</v>
      </c>
      <c r="B131" s="111" t="s">
        <v>877</v>
      </c>
      <c r="C131" s="112" t="s">
        <v>966</v>
      </c>
      <c r="D131" s="113" t="s">
        <v>826</v>
      </c>
      <c r="E131" s="114">
        <v>816192.43</v>
      </c>
      <c r="F131" s="115" t="s">
        <v>879</v>
      </c>
    </row>
    <row r="132" spans="1:6">
      <c r="A132" s="116" t="s">
        <v>967</v>
      </c>
      <c r="B132" s="116" t="s">
        <v>968</v>
      </c>
      <c r="C132" s="117" t="s">
        <v>969</v>
      </c>
      <c r="D132" s="118" t="s">
        <v>826</v>
      </c>
      <c r="E132" s="119">
        <v>36954.32</v>
      </c>
      <c r="F132" s="120" t="s">
        <v>970</v>
      </c>
    </row>
    <row r="133" spans="1:6" ht="14.1" customHeight="1">
      <c r="A133" s="116" t="s">
        <v>967</v>
      </c>
      <c r="B133" s="116" t="s">
        <v>968</v>
      </c>
      <c r="C133" s="117" t="s">
        <v>971</v>
      </c>
      <c r="D133" s="118" t="s">
        <v>826</v>
      </c>
      <c r="E133" s="119">
        <v>3776</v>
      </c>
      <c r="F133" s="120" t="s">
        <v>970</v>
      </c>
    </row>
    <row r="134" spans="1:6" ht="15.95" customHeight="1">
      <c r="A134" s="116" t="s">
        <v>967</v>
      </c>
      <c r="B134" s="116" t="s">
        <v>968</v>
      </c>
      <c r="C134" s="117" t="s">
        <v>972</v>
      </c>
      <c r="D134" s="118" t="s">
        <v>826</v>
      </c>
      <c r="E134" s="119">
        <v>12390</v>
      </c>
      <c r="F134" s="120" t="s">
        <v>970</v>
      </c>
    </row>
    <row r="135" spans="1:6" ht="15" customHeight="1">
      <c r="A135" s="116" t="s">
        <v>967</v>
      </c>
      <c r="B135" s="116" t="s">
        <v>968</v>
      </c>
      <c r="C135" s="117" t="s">
        <v>973</v>
      </c>
      <c r="D135" s="118" t="s">
        <v>826</v>
      </c>
      <c r="E135" s="119">
        <v>6293.7049999999999</v>
      </c>
      <c r="F135" s="120" t="s">
        <v>970</v>
      </c>
    </row>
    <row r="136" spans="1:6" ht="14.1" customHeight="1">
      <c r="A136" s="116" t="s">
        <v>967</v>
      </c>
      <c r="B136" s="116" t="s">
        <v>968</v>
      </c>
      <c r="C136" s="117" t="s">
        <v>974</v>
      </c>
      <c r="D136" s="118" t="s">
        <v>826</v>
      </c>
      <c r="E136" s="119">
        <v>27200</v>
      </c>
      <c r="F136" s="120" t="s">
        <v>970</v>
      </c>
    </row>
    <row r="137" spans="1:6" ht="24">
      <c r="A137" s="121" t="s">
        <v>820</v>
      </c>
      <c r="B137" s="121" t="s">
        <v>975</v>
      </c>
      <c r="C137" s="122" t="s">
        <v>976</v>
      </c>
      <c r="D137" s="123" t="s">
        <v>826</v>
      </c>
      <c r="E137" s="124">
        <v>109504</v>
      </c>
      <c r="F137" s="125" t="s">
        <v>977</v>
      </c>
    </row>
    <row r="138" spans="1:6" ht="24">
      <c r="A138" s="121" t="s">
        <v>820</v>
      </c>
      <c r="B138" s="121" t="s">
        <v>975</v>
      </c>
      <c r="C138" s="122" t="s">
        <v>978</v>
      </c>
      <c r="D138" s="123" t="s">
        <v>826</v>
      </c>
      <c r="E138" s="124">
        <v>5723</v>
      </c>
      <c r="F138" s="125" t="s">
        <v>977</v>
      </c>
    </row>
    <row r="139" spans="1:6" ht="24">
      <c r="A139" s="86" t="s">
        <v>819</v>
      </c>
      <c r="B139" s="86" t="s">
        <v>979</v>
      </c>
      <c r="C139" s="87" t="s">
        <v>980</v>
      </c>
      <c r="D139" s="88" t="s">
        <v>826</v>
      </c>
      <c r="E139" s="89">
        <v>6200</v>
      </c>
      <c r="F139" s="126" t="s">
        <v>981</v>
      </c>
    </row>
    <row r="140" spans="1:6" ht="36">
      <c r="A140" s="86" t="s">
        <v>819</v>
      </c>
      <c r="B140" s="86" t="s">
        <v>979</v>
      </c>
      <c r="C140" s="87" t="s">
        <v>982</v>
      </c>
      <c r="D140" s="88" t="s">
        <v>826</v>
      </c>
      <c r="E140" s="89">
        <v>86568.53</v>
      </c>
      <c r="F140" s="126" t="s">
        <v>981</v>
      </c>
    </row>
    <row r="141" spans="1:6" ht="36">
      <c r="A141" s="86" t="s">
        <v>819</v>
      </c>
      <c r="B141" s="86" t="s">
        <v>979</v>
      </c>
      <c r="C141" s="87" t="s">
        <v>983</v>
      </c>
      <c r="D141" s="88" t="s">
        <v>826</v>
      </c>
      <c r="E141" s="89">
        <v>100917.38</v>
      </c>
      <c r="F141" s="126" t="s">
        <v>981</v>
      </c>
    </row>
    <row r="142" spans="1:6" ht="15.95" customHeight="1">
      <c r="A142" s="127" t="s">
        <v>744</v>
      </c>
      <c r="B142" s="127" t="s">
        <v>984</v>
      </c>
      <c r="C142" s="128" t="s">
        <v>985</v>
      </c>
      <c r="D142" s="129" t="s">
        <v>826</v>
      </c>
      <c r="E142" s="130">
        <v>1000</v>
      </c>
      <c r="F142" s="131" t="s">
        <v>986</v>
      </c>
    </row>
    <row r="143" spans="1:6">
      <c r="A143" s="127" t="s">
        <v>744</v>
      </c>
      <c r="B143" s="127" t="s">
        <v>984</v>
      </c>
      <c r="C143" s="128" t="s">
        <v>987</v>
      </c>
      <c r="D143" s="129" t="s">
        <v>826</v>
      </c>
      <c r="E143" s="130">
        <v>200</v>
      </c>
      <c r="F143" s="131" t="s">
        <v>986</v>
      </c>
    </row>
    <row r="144" spans="1:6" ht="18" customHeight="1">
      <c r="A144" s="127" t="s">
        <v>744</v>
      </c>
      <c r="B144" s="127" t="s">
        <v>984</v>
      </c>
      <c r="C144" s="128" t="s">
        <v>988</v>
      </c>
      <c r="D144" s="129" t="s">
        <v>826</v>
      </c>
      <c r="E144" s="130">
        <v>500</v>
      </c>
      <c r="F144" s="131" t="s">
        <v>986</v>
      </c>
    </row>
    <row r="145" spans="1:6" ht="17.25" customHeight="1">
      <c r="A145" s="127" t="s">
        <v>744</v>
      </c>
      <c r="B145" s="127" t="s">
        <v>984</v>
      </c>
      <c r="C145" s="128" t="s">
        <v>989</v>
      </c>
      <c r="D145" s="129" t="s">
        <v>990</v>
      </c>
      <c r="E145" s="130">
        <v>197</v>
      </c>
      <c r="F145" s="132" t="s">
        <v>991</v>
      </c>
    </row>
    <row r="146" spans="1:6">
      <c r="A146" s="127" t="s">
        <v>744</v>
      </c>
      <c r="B146" s="127" t="s">
        <v>984</v>
      </c>
      <c r="C146" s="128" t="s">
        <v>992</v>
      </c>
      <c r="D146" s="129" t="s">
        <v>990</v>
      </c>
      <c r="E146" s="130">
        <v>181</v>
      </c>
      <c r="F146" s="132" t="s">
        <v>991</v>
      </c>
    </row>
    <row r="147" spans="1:6">
      <c r="A147" s="127" t="s">
        <v>744</v>
      </c>
      <c r="B147" s="127" t="s">
        <v>984</v>
      </c>
      <c r="C147" s="128" t="s">
        <v>993</v>
      </c>
      <c r="D147" s="129" t="s">
        <v>990</v>
      </c>
      <c r="E147" s="130">
        <v>251</v>
      </c>
      <c r="F147" s="131" t="s">
        <v>991</v>
      </c>
    </row>
    <row r="148" spans="1:6">
      <c r="A148" s="127" t="s">
        <v>744</v>
      </c>
      <c r="B148" s="127" t="s">
        <v>984</v>
      </c>
      <c r="C148" s="128" t="s">
        <v>994</v>
      </c>
      <c r="D148" s="129" t="s">
        <v>990</v>
      </c>
      <c r="E148" s="130">
        <v>230</v>
      </c>
      <c r="F148" s="132" t="s">
        <v>991</v>
      </c>
    </row>
    <row r="149" spans="1:6">
      <c r="A149" s="127" t="s">
        <v>744</v>
      </c>
      <c r="B149" s="127" t="s">
        <v>984</v>
      </c>
      <c r="C149" s="128" t="s">
        <v>995</v>
      </c>
      <c r="D149" s="129" t="s">
        <v>990</v>
      </c>
      <c r="E149" s="130">
        <v>110</v>
      </c>
      <c r="F149" s="131" t="s">
        <v>991</v>
      </c>
    </row>
    <row r="150" spans="1:6">
      <c r="A150" s="86" t="s">
        <v>736</v>
      </c>
      <c r="B150" s="86" t="s">
        <v>996</v>
      </c>
      <c r="C150" s="87" t="s">
        <v>997</v>
      </c>
      <c r="D150" s="88" t="s">
        <v>998</v>
      </c>
      <c r="E150" s="89">
        <v>28.32</v>
      </c>
      <c r="F150" s="126" t="s">
        <v>999</v>
      </c>
    </row>
    <row r="151" spans="1:6" ht="24">
      <c r="A151" s="86" t="s">
        <v>736</v>
      </c>
      <c r="B151" s="86" t="s">
        <v>996</v>
      </c>
      <c r="C151" s="87" t="s">
        <v>1000</v>
      </c>
      <c r="D151" s="88" t="s">
        <v>826</v>
      </c>
      <c r="E151" s="89">
        <v>8500</v>
      </c>
      <c r="F151" s="126" t="s">
        <v>999</v>
      </c>
    </row>
    <row r="152" spans="1:6">
      <c r="A152" s="86" t="s">
        <v>736</v>
      </c>
      <c r="B152" s="86" t="s">
        <v>996</v>
      </c>
      <c r="C152" s="87" t="s">
        <v>1001</v>
      </c>
      <c r="D152" s="88" t="s">
        <v>826</v>
      </c>
      <c r="E152" s="89">
        <v>81.171999999999997</v>
      </c>
      <c r="F152" s="126" t="s">
        <v>999</v>
      </c>
    </row>
    <row r="153" spans="1:6">
      <c r="A153" s="86" t="s">
        <v>736</v>
      </c>
      <c r="B153" s="86" t="s">
        <v>996</v>
      </c>
      <c r="C153" s="87" t="s">
        <v>1002</v>
      </c>
      <c r="D153" s="88" t="s">
        <v>826</v>
      </c>
      <c r="E153" s="89">
        <v>103.3567</v>
      </c>
      <c r="F153" s="126" t="s">
        <v>999</v>
      </c>
    </row>
    <row r="154" spans="1:6">
      <c r="A154" s="86" t="s">
        <v>736</v>
      </c>
      <c r="B154" s="86" t="s">
        <v>996</v>
      </c>
      <c r="C154" s="87" t="s">
        <v>1003</v>
      </c>
      <c r="D154" s="88" t="s">
        <v>826</v>
      </c>
      <c r="E154" s="89">
        <v>20.059999999999999</v>
      </c>
      <c r="F154" s="126" t="s">
        <v>999</v>
      </c>
    </row>
    <row r="155" spans="1:6" ht="12.95" customHeight="1">
      <c r="A155" s="86" t="s">
        <v>736</v>
      </c>
      <c r="B155" s="86" t="s">
        <v>996</v>
      </c>
      <c r="C155" s="87" t="s">
        <v>1004</v>
      </c>
      <c r="D155" s="88" t="s">
        <v>826</v>
      </c>
      <c r="E155" s="89">
        <v>208.86</v>
      </c>
      <c r="F155" s="126" t="s">
        <v>999</v>
      </c>
    </row>
    <row r="156" spans="1:6" ht="15" customHeight="1">
      <c r="A156" s="86" t="s">
        <v>736</v>
      </c>
      <c r="B156" s="86" t="s">
        <v>996</v>
      </c>
      <c r="C156" s="87" t="s">
        <v>1005</v>
      </c>
      <c r="D156" s="88" t="s">
        <v>826</v>
      </c>
      <c r="E156" s="89">
        <v>206.73500000000001</v>
      </c>
      <c r="F156" s="126" t="s">
        <v>999</v>
      </c>
    </row>
    <row r="157" spans="1:6" ht="15" customHeight="1">
      <c r="A157" s="86" t="s">
        <v>736</v>
      </c>
      <c r="B157" s="86" t="s">
        <v>996</v>
      </c>
      <c r="C157" s="87" t="s">
        <v>1006</v>
      </c>
      <c r="D157" s="88" t="s">
        <v>826</v>
      </c>
      <c r="E157" s="89">
        <v>43.293999999999997</v>
      </c>
      <c r="F157" s="126" t="s">
        <v>999</v>
      </c>
    </row>
    <row r="158" spans="1:6" ht="15" customHeight="1">
      <c r="A158" s="86" t="s">
        <v>736</v>
      </c>
      <c r="B158" s="86" t="s">
        <v>996</v>
      </c>
      <c r="C158" s="87" t="s">
        <v>1007</v>
      </c>
      <c r="D158" s="88" t="s">
        <v>826</v>
      </c>
      <c r="E158" s="89">
        <v>5.9</v>
      </c>
      <c r="F158" s="126" t="s">
        <v>999</v>
      </c>
    </row>
    <row r="159" spans="1:6" ht="15" customHeight="1">
      <c r="A159" s="86" t="s">
        <v>736</v>
      </c>
      <c r="B159" s="86" t="s">
        <v>996</v>
      </c>
      <c r="C159" s="87" t="s">
        <v>1008</v>
      </c>
      <c r="D159" s="88" t="s">
        <v>826</v>
      </c>
      <c r="E159" s="89">
        <v>944</v>
      </c>
      <c r="F159" s="126" t="s">
        <v>999</v>
      </c>
    </row>
    <row r="160" spans="1:6" ht="15" customHeight="1">
      <c r="A160" s="86" t="s">
        <v>736</v>
      </c>
      <c r="B160" s="86" t="s">
        <v>996</v>
      </c>
      <c r="C160" s="87" t="s">
        <v>1009</v>
      </c>
      <c r="D160" s="88" t="s">
        <v>826</v>
      </c>
      <c r="E160" s="89">
        <v>571.12</v>
      </c>
      <c r="F160" s="126" t="s">
        <v>999</v>
      </c>
    </row>
    <row r="161" spans="1:6" ht="15" customHeight="1">
      <c r="A161" s="86" t="s">
        <v>736</v>
      </c>
      <c r="B161" s="86" t="s">
        <v>996</v>
      </c>
      <c r="C161" s="87" t="s">
        <v>1010</v>
      </c>
      <c r="D161" s="88" t="s">
        <v>826</v>
      </c>
      <c r="E161" s="89">
        <v>619.5</v>
      </c>
      <c r="F161" s="126" t="s">
        <v>999</v>
      </c>
    </row>
    <row r="162" spans="1:6" ht="15" customHeight="1">
      <c r="A162" s="86" t="s">
        <v>736</v>
      </c>
      <c r="B162" s="86" t="s">
        <v>996</v>
      </c>
      <c r="C162" s="87" t="s">
        <v>1011</v>
      </c>
      <c r="D162" s="88" t="s">
        <v>826</v>
      </c>
      <c r="E162" s="89">
        <v>100.3</v>
      </c>
      <c r="F162" s="126" t="s">
        <v>999</v>
      </c>
    </row>
    <row r="163" spans="1:6" ht="14.1" customHeight="1">
      <c r="A163" s="86" t="s">
        <v>736</v>
      </c>
      <c r="B163" s="86" t="s">
        <v>996</v>
      </c>
      <c r="C163" s="87" t="s">
        <v>1012</v>
      </c>
      <c r="D163" s="88" t="s">
        <v>826</v>
      </c>
      <c r="E163" s="89">
        <v>33.630000000000003</v>
      </c>
      <c r="F163" s="126" t="s">
        <v>999</v>
      </c>
    </row>
    <row r="164" spans="1:6">
      <c r="A164" s="86" t="s">
        <v>736</v>
      </c>
      <c r="B164" s="86" t="s">
        <v>996</v>
      </c>
      <c r="C164" s="87" t="s">
        <v>1013</v>
      </c>
      <c r="D164" s="88" t="s">
        <v>826</v>
      </c>
      <c r="E164" s="89">
        <v>44.25</v>
      </c>
      <c r="F164" s="126" t="s">
        <v>999</v>
      </c>
    </row>
    <row r="165" spans="1:6">
      <c r="A165" s="86" t="s">
        <v>736</v>
      </c>
      <c r="B165" s="86" t="s">
        <v>996</v>
      </c>
      <c r="C165" s="87" t="s">
        <v>1014</v>
      </c>
      <c r="D165" s="88" t="s">
        <v>826</v>
      </c>
      <c r="E165" s="89">
        <v>855.5</v>
      </c>
      <c r="F165" s="126" t="s">
        <v>999</v>
      </c>
    </row>
    <row r="166" spans="1:6">
      <c r="A166" s="86" t="s">
        <v>736</v>
      </c>
      <c r="B166" s="86" t="s">
        <v>996</v>
      </c>
      <c r="C166" s="87" t="s">
        <v>1015</v>
      </c>
      <c r="D166" s="88" t="s">
        <v>826</v>
      </c>
      <c r="E166" s="89">
        <v>60.2273</v>
      </c>
      <c r="F166" s="126" t="s">
        <v>999</v>
      </c>
    </row>
    <row r="167" spans="1:6">
      <c r="A167" s="86" t="s">
        <v>736</v>
      </c>
      <c r="B167" s="86" t="s">
        <v>996</v>
      </c>
      <c r="C167" s="87" t="s">
        <v>1016</v>
      </c>
      <c r="D167" s="88" t="s">
        <v>826</v>
      </c>
      <c r="E167" s="89">
        <v>102.8133</v>
      </c>
      <c r="F167" s="126" t="s">
        <v>999</v>
      </c>
    </row>
    <row r="168" spans="1:6">
      <c r="A168" s="86" t="s">
        <v>736</v>
      </c>
      <c r="B168" s="86" t="s">
        <v>996</v>
      </c>
      <c r="C168" s="87" t="s">
        <v>1017</v>
      </c>
      <c r="D168" s="88" t="s">
        <v>826</v>
      </c>
      <c r="E168" s="89">
        <v>3030.43</v>
      </c>
      <c r="F168" s="126" t="s">
        <v>999</v>
      </c>
    </row>
    <row r="169" spans="1:6">
      <c r="A169" s="86" t="s">
        <v>736</v>
      </c>
      <c r="B169" s="86" t="s">
        <v>996</v>
      </c>
      <c r="C169" s="87" t="s">
        <v>1018</v>
      </c>
      <c r="D169" s="88" t="s">
        <v>826</v>
      </c>
      <c r="E169" s="89">
        <v>858.45</v>
      </c>
      <c r="F169" s="126" t="s">
        <v>999</v>
      </c>
    </row>
    <row r="170" spans="1:6">
      <c r="A170" s="86" t="s">
        <v>736</v>
      </c>
      <c r="B170" s="86" t="s">
        <v>996</v>
      </c>
      <c r="C170" s="87" t="s">
        <v>1019</v>
      </c>
      <c r="D170" s="88" t="s">
        <v>826</v>
      </c>
      <c r="E170" s="89">
        <v>206.72329999999999</v>
      </c>
      <c r="F170" s="126" t="s">
        <v>999</v>
      </c>
    </row>
    <row r="171" spans="1:6" ht="15.95" customHeight="1">
      <c r="A171" s="86" t="s">
        <v>736</v>
      </c>
      <c r="B171" s="86" t="s">
        <v>996</v>
      </c>
      <c r="C171" s="87" t="s">
        <v>1020</v>
      </c>
      <c r="D171" s="88" t="s">
        <v>826</v>
      </c>
      <c r="E171" s="89">
        <v>4425</v>
      </c>
      <c r="F171" s="126" t="s">
        <v>999</v>
      </c>
    </row>
    <row r="172" spans="1:6" ht="24">
      <c r="A172" s="86" t="s">
        <v>736</v>
      </c>
      <c r="B172" s="86" t="s">
        <v>996</v>
      </c>
      <c r="C172" s="87" t="s">
        <v>1021</v>
      </c>
      <c r="D172" s="88" t="s">
        <v>826</v>
      </c>
      <c r="E172" s="89">
        <v>13500.0026</v>
      </c>
      <c r="F172" s="126" t="s">
        <v>999</v>
      </c>
    </row>
    <row r="173" spans="1:6" ht="20.25" customHeight="1">
      <c r="A173" s="86" t="s">
        <v>736</v>
      </c>
      <c r="B173" s="86" t="s">
        <v>996</v>
      </c>
      <c r="C173" s="87" t="s">
        <v>1022</v>
      </c>
      <c r="D173" s="88" t="s">
        <v>826</v>
      </c>
      <c r="E173" s="89">
        <v>1416</v>
      </c>
      <c r="F173" s="126" t="s">
        <v>999</v>
      </c>
    </row>
    <row r="174" spans="1:6" ht="21" customHeight="1">
      <c r="A174" s="86" t="s">
        <v>736</v>
      </c>
      <c r="B174" s="86" t="s">
        <v>996</v>
      </c>
      <c r="C174" s="87" t="s">
        <v>1023</v>
      </c>
      <c r="D174" s="88" t="s">
        <v>826</v>
      </c>
      <c r="E174" s="89">
        <v>3.54</v>
      </c>
      <c r="F174" s="133" t="s">
        <v>999</v>
      </c>
    </row>
    <row r="175" spans="1:6" ht="18" customHeight="1">
      <c r="A175" s="86" t="s">
        <v>736</v>
      </c>
      <c r="B175" s="86" t="s">
        <v>996</v>
      </c>
      <c r="C175" s="87" t="s">
        <v>1024</v>
      </c>
      <c r="D175" s="88" t="s">
        <v>826</v>
      </c>
      <c r="E175" s="89">
        <v>73.16</v>
      </c>
      <c r="F175" s="126" t="s">
        <v>999</v>
      </c>
    </row>
    <row r="176" spans="1:6" ht="20.25" customHeight="1">
      <c r="A176" s="86" t="s">
        <v>736</v>
      </c>
      <c r="B176" s="86" t="s">
        <v>996</v>
      </c>
      <c r="C176" s="87" t="s">
        <v>1025</v>
      </c>
      <c r="D176" s="88" t="s">
        <v>826</v>
      </c>
      <c r="E176" s="89">
        <v>548.26499999999999</v>
      </c>
      <c r="F176" s="126" t="s">
        <v>999</v>
      </c>
    </row>
    <row r="177" spans="1:6" ht="25.5" customHeight="1">
      <c r="A177" s="86" t="s">
        <v>736</v>
      </c>
      <c r="B177" s="86" t="s">
        <v>996</v>
      </c>
      <c r="C177" s="87" t="s">
        <v>1026</v>
      </c>
      <c r="D177" s="88" t="s">
        <v>826</v>
      </c>
      <c r="E177" s="89">
        <v>526.32500000000005</v>
      </c>
      <c r="F177" s="126" t="s">
        <v>999</v>
      </c>
    </row>
    <row r="178" spans="1:6" ht="19.5" customHeight="1">
      <c r="A178" s="86" t="s">
        <v>736</v>
      </c>
      <c r="B178" s="86" t="s">
        <v>996</v>
      </c>
      <c r="C178" s="87" t="s">
        <v>1027</v>
      </c>
      <c r="D178" s="88" t="s">
        <v>826</v>
      </c>
      <c r="E178" s="89">
        <v>3.54</v>
      </c>
      <c r="F178" s="133" t="s">
        <v>999</v>
      </c>
    </row>
    <row r="179" spans="1:6" ht="27.75" customHeight="1">
      <c r="A179" s="86" t="s">
        <v>736</v>
      </c>
      <c r="B179" s="86" t="s">
        <v>996</v>
      </c>
      <c r="C179" s="87" t="s">
        <v>1028</v>
      </c>
      <c r="D179" s="88" t="s">
        <v>826</v>
      </c>
      <c r="E179" s="89">
        <v>265.5</v>
      </c>
      <c r="F179" s="126" t="s">
        <v>999</v>
      </c>
    </row>
    <row r="180" spans="1:6" ht="21.75" customHeight="1">
      <c r="A180" s="134" t="s">
        <v>632</v>
      </c>
      <c r="B180" s="134" t="s">
        <v>1029</v>
      </c>
      <c r="C180" s="135" t="s">
        <v>1030</v>
      </c>
      <c r="D180" s="136" t="s">
        <v>826</v>
      </c>
      <c r="E180" s="137">
        <v>1.9823999999999999</v>
      </c>
      <c r="F180" s="138" t="s">
        <v>1031</v>
      </c>
    </row>
    <row r="181" spans="1:6" ht="22.5" customHeight="1">
      <c r="A181" s="86" t="s">
        <v>722</v>
      </c>
      <c r="B181" s="86" t="s">
        <v>1032</v>
      </c>
      <c r="C181" s="87" t="s">
        <v>1033</v>
      </c>
      <c r="D181" s="88" t="s">
        <v>826</v>
      </c>
      <c r="E181" s="89">
        <v>7773.84</v>
      </c>
      <c r="F181" s="126" t="s">
        <v>1034</v>
      </c>
    </row>
    <row r="182" spans="1:6" ht="24">
      <c r="A182" s="86" t="s">
        <v>722</v>
      </c>
      <c r="B182" s="86" t="s">
        <v>1032</v>
      </c>
      <c r="C182" s="87" t="s">
        <v>1035</v>
      </c>
      <c r="D182" s="88" t="s">
        <v>826</v>
      </c>
      <c r="E182" s="89">
        <v>9343.24</v>
      </c>
      <c r="F182" s="126" t="s">
        <v>1034</v>
      </c>
    </row>
    <row r="183" spans="1:6" ht="23.25" customHeight="1">
      <c r="A183" s="86" t="s">
        <v>722</v>
      </c>
      <c r="B183" s="86" t="s">
        <v>1032</v>
      </c>
      <c r="C183" s="87" t="s">
        <v>1036</v>
      </c>
      <c r="D183" s="88" t="s">
        <v>826</v>
      </c>
      <c r="E183" s="89">
        <v>10915</v>
      </c>
      <c r="F183" s="126" t="s">
        <v>1034</v>
      </c>
    </row>
    <row r="184" spans="1:6" ht="20.25" customHeight="1">
      <c r="A184" s="86" t="s">
        <v>722</v>
      </c>
      <c r="B184" s="86" t="s">
        <v>1032</v>
      </c>
      <c r="C184" s="87" t="s">
        <v>1037</v>
      </c>
      <c r="D184" s="88" t="s">
        <v>826</v>
      </c>
      <c r="E184" s="89">
        <v>3923.5</v>
      </c>
      <c r="F184" s="126" t="s">
        <v>1034</v>
      </c>
    </row>
    <row r="185" spans="1:6" ht="14.1" customHeight="1">
      <c r="A185" s="86" t="s">
        <v>722</v>
      </c>
      <c r="B185" s="86" t="s">
        <v>1032</v>
      </c>
      <c r="C185" s="87" t="s">
        <v>1038</v>
      </c>
      <c r="D185" s="88" t="s">
        <v>826</v>
      </c>
      <c r="E185" s="89">
        <v>4543</v>
      </c>
      <c r="F185" s="126" t="s">
        <v>1034</v>
      </c>
    </row>
    <row r="186" spans="1:6" ht="17.100000000000001" customHeight="1">
      <c r="A186" s="86" t="s">
        <v>722</v>
      </c>
      <c r="B186" s="86" t="s">
        <v>1032</v>
      </c>
      <c r="C186" s="87" t="s">
        <v>1039</v>
      </c>
      <c r="D186" s="88" t="s">
        <v>826</v>
      </c>
      <c r="E186" s="89">
        <v>9204</v>
      </c>
      <c r="F186" s="126" t="s">
        <v>1034</v>
      </c>
    </row>
    <row r="187" spans="1:6" ht="15.95" customHeight="1">
      <c r="A187" s="86" t="s">
        <v>722</v>
      </c>
      <c r="B187" s="86" t="s">
        <v>1032</v>
      </c>
      <c r="C187" s="87" t="s">
        <v>1040</v>
      </c>
      <c r="D187" s="88" t="s">
        <v>826</v>
      </c>
      <c r="E187" s="89">
        <v>1239</v>
      </c>
      <c r="F187" s="126" t="s">
        <v>1034</v>
      </c>
    </row>
    <row r="188" spans="1:6" ht="15.95" customHeight="1">
      <c r="A188" s="86" t="s">
        <v>722</v>
      </c>
      <c r="B188" s="86" t="s">
        <v>1032</v>
      </c>
      <c r="C188" s="87" t="s">
        <v>1041</v>
      </c>
      <c r="D188" s="88" t="s">
        <v>826</v>
      </c>
      <c r="E188" s="89">
        <v>1239</v>
      </c>
      <c r="F188" s="126" t="s">
        <v>1034</v>
      </c>
    </row>
    <row r="189" spans="1:6" ht="32.25" customHeight="1">
      <c r="A189" s="139" t="s">
        <v>671</v>
      </c>
      <c r="B189" s="139" t="s">
        <v>1042</v>
      </c>
      <c r="C189" s="139" t="s">
        <v>1043</v>
      </c>
      <c r="D189" s="140" t="s">
        <v>826</v>
      </c>
      <c r="E189" s="141">
        <v>54999.99</v>
      </c>
      <c r="F189" s="142" t="s">
        <v>1044</v>
      </c>
    </row>
    <row r="190" spans="1:6" ht="30.75" customHeight="1">
      <c r="A190" s="139" t="s">
        <v>671</v>
      </c>
      <c r="B190" s="139" t="s">
        <v>1042</v>
      </c>
      <c r="C190" s="139" t="s">
        <v>1045</v>
      </c>
      <c r="D190" s="140" t="s">
        <v>826</v>
      </c>
      <c r="E190" s="141">
        <v>17023.8</v>
      </c>
      <c r="F190" s="142" t="s">
        <v>1044</v>
      </c>
    </row>
    <row r="191" spans="1:6" ht="25.5" customHeight="1">
      <c r="A191" s="143" t="s">
        <v>1046</v>
      </c>
      <c r="B191" s="139" t="s">
        <v>1042</v>
      </c>
      <c r="C191" s="144" t="s">
        <v>1047</v>
      </c>
      <c r="D191" s="145" t="s">
        <v>826</v>
      </c>
      <c r="E191" s="146">
        <v>4130</v>
      </c>
      <c r="F191" s="147" t="s">
        <v>1048</v>
      </c>
    </row>
    <row r="192" spans="1:6" ht="15.95" customHeight="1">
      <c r="A192" s="143" t="s">
        <v>1046</v>
      </c>
      <c r="B192" s="139" t="s">
        <v>1042</v>
      </c>
      <c r="C192" s="144" t="s">
        <v>1049</v>
      </c>
      <c r="D192" s="145" t="s">
        <v>826</v>
      </c>
      <c r="E192" s="146">
        <v>16048</v>
      </c>
      <c r="F192" s="147" t="s">
        <v>1048</v>
      </c>
    </row>
    <row r="193" spans="1:6" ht="27.75" customHeight="1">
      <c r="A193" s="143" t="s">
        <v>1046</v>
      </c>
      <c r="B193" s="139" t="s">
        <v>1042</v>
      </c>
      <c r="C193" s="144" t="s">
        <v>1050</v>
      </c>
      <c r="D193" s="148" t="s">
        <v>826</v>
      </c>
      <c r="E193" s="146">
        <v>24502.7</v>
      </c>
      <c r="F193" s="147" t="s">
        <v>1048</v>
      </c>
    </row>
    <row r="194" spans="1:6" ht="34.5" customHeight="1">
      <c r="A194" s="139" t="s">
        <v>1051</v>
      </c>
      <c r="B194" s="139" t="s">
        <v>1042</v>
      </c>
      <c r="C194" s="139" t="s">
        <v>1052</v>
      </c>
      <c r="D194" s="140" t="s">
        <v>826</v>
      </c>
      <c r="E194" s="141">
        <v>715000</v>
      </c>
      <c r="F194" s="142" t="s">
        <v>1053</v>
      </c>
    </row>
    <row r="195" spans="1:6" ht="23.25" customHeight="1">
      <c r="A195" s="139" t="s">
        <v>1054</v>
      </c>
      <c r="B195" s="139" t="s">
        <v>1042</v>
      </c>
      <c r="C195" s="139" t="s">
        <v>1055</v>
      </c>
      <c r="D195" s="140" t="s">
        <v>826</v>
      </c>
      <c r="E195" s="141">
        <v>60742.81</v>
      </c>
      <c r="F195" s="142" t="s">
        <v>1044</v>
      </c>
    </row>
    <row r="196" spans="1:6" ht="25.5" customHeight="1">
      <c r="A196" s="111" t="s">
        <v>1054</v>
      </c>
      <c r="B196" s="139" t="s">
        <v>1042</v>
      </c>
      <c r="C196" s="139" t="s">
        <v>1056</v>
      </c>
      <c r="D196" s="140" t="s">
        <v>826</v>
      </c>
      <c r="E196" s="141">
        <v>30385</v>
      </c>
      <c r="F196" s="142" t="s">
        <v>1044</v>
      </c>
    </row>
    <row r="197" spans="1:6" ht="24">
      <c r="A197" s="139" t="s">
        <v>1054</v>
      </c>
      <c r="B197" s="139" t="s">
        <v>1042</v>
      </c>
      <c r="C197" s="139" t="s">
        <v>1057</v>
      </c>
      <c r="D197" s="140" t="s">
        <v>826</v>
      </c>
      <c r="E197" s="141">
        <v>79818.740000000005</v>
      </c>
      <c r="F197" s="142" t="s">
        <v>1044</v>
      </c>
    </row>
    <row r="198" spans="1:6" ht="24">
      <c r="A198" s="111" t="s">
        <v>1054</v>
      </c>
      <c r="B198" s="139" t="s">
        <v>1042</v>
      </c>
      <c r="C198" s="139" t="s">
        <v>1058</v>
      </c>
      <c r="D198" s="140" t="s">
        <v>826</v>
      </c>
      <c r="E198" s="141">
        <v>4500</v>
      </c>
      <c r="F198" s="142" t="s">
        <v>1059</v>
      </c>
    </row>
    <row r="199" spans="1:6" ht="24">
      <c r="A199" s="111" t="s">
        <v>1054</v>
      </c>
      <c r="B199" s="139" t="s">
        <v>1042</v>
      </c>
      <c r="C199" s="112" t="s">
        <v>1060</v>
      </c>
      <c r="D199" s="113" t="s">
        <v>826</v>
      </c>
      <c r="E199" s="114">
        <v>44840</v>
      </c>
      <c r="F199" s="115" t="s">
        <v>1061</v>
      </c>
    </row>
    <row r="200" spans="1:6" ht="14.1" customHeight="1">
      <c r="A200" s="139" t="s">
        <v>1054</v>
      </c>
      <c r="B200" s="139" t="s">
        <v>1042</v>
      </c>
      <c r="C200" s="139" t="s">
        <v>1062</v>
      </c>
      <c r="D200" s="140" t="s">
        <v>826</v>
      </c>
      <c r="E200" s="141">
        <v>8850</v>
      </c>
      <c r="F200" s="142" t="s">
        <v>1044</v>
      </c>
    </row>
    <row r="201" spans="1:6" ht="14.1" customHeight="1">
      <c r="A201" s="111" t="s">
        <v>1063</v>
      </c>
      <c r="B201" s="139" t="s">
        <v>1042</v>
      </c>
      <c r="C201" s="149" t="s">
        <v>1064</v>
      </c>
      <c r="D201" s="150" t="s">
        <v>826</v>
      </c>
      <c r="E201" s="151">
        <v>45459.5</v>
      </c>
      <c r="F201" s="152" t="s">
        <v>1065</v>
      </c>
    </row>
    <row r="202" spans="1:6" ht="15.95" customHeight="1">
      <c r="A202" s="111" t="s">
        <v>1063</v>
      </c>
      <c r="B202" s="139" t="s">
        <v>1042</v>
      </c>
      <c r="C202" s="149" t="s">
        <v>1066</v>
      </c>
      <c r="D202" s="150" t="s">
        <v>826</v>
      </c>
      <c r="E202" s="151">
        <v>7500</v>
      </c>
      <c r="F202" s="152" t="s">
        <v>1067</v>
      </c>
    </row>
    <row r="203" spans="1:6" ht="15" customHeight="1">
      <c r="A203" s="153" t="s">
        <v>756</v>
      </c>
      <c r="B203" s="153" t="s">
        <v>1068</v>
      </c>
      <c r="C203" s="154" t="s">
        <v>1069</v>
      </c>
      <c r="D203" s="155" t="s">
        <v>826</v>
      </c>
      <c r="E203" s="156">
        <v>68.44</v>
      </c>
      <c r="F203" s="157" t="s">
        <v>1070</v>
      </c>
    </row>
    <row r="204" spans="1:6" ht="15" customHeight="1">
      <c r="A204" s="153" t="s">
        <v>756</v>
      </c>
      <c r="B204" s="153" t="s">
        <v>1068</v>
      </c>
      <c r="C204" s="154" t="s">
        <v>1071</v>
      </c>
      <c r="D204" s="155" t="s">
        <v>826</v>
      </c>
      <c r="E204" s="156">
        <v>3935.3</v>
      </c>
      <c r="F204" s="157" t="s">
        <v>1070</v>
      </c>
    </row>
    <row r="205" spans="1:6" ht="14.1" customHeight="1">
      <c r="A205" s="153" t="s">
        <v>756</v>
      </c>
      <c r="B205" s="153" t="s">
        <v>1068</v>
      </c>
      <c r="C205" s="154" t="s">
        <v>1072</v>
      </c>
      <c r="D205" s="155" t="s">
        <v>826</v>
      </c>
      <c r="E205" s="156">
        <v>1548</v>
      </c>
      <c r="F205" s="157" t="s">
        <v>1070</v>
      </c>
    </row>
    <row r="206" spans="1:6" ht="12.95" customHeight="1">
      <c r="A206" s="153" t="s">
        <v>756</v>
      </c>
      <c r="B206" s="153" t="s">
        <v>1068</v>
      </c>
      <c r="C206" s="154" t="s">
        <v>1073</v>
      </c>
      <c r="D206" s="155" t="s">
        <v>826</v>
      </c>
      <c r="E206" s="156">
        <v>130</v>
      </c>
      <c r="F206" s="157" t="s">
        <v>1070</v>
      </c>
    </row>
    <row r="207" spans="1:6">
      <c r="A207" s="153" t="s">
        <v>756</v>
      </c>
      <c r="B207" s="153" t="s">
        <v>1068</v>
      </c>
      <c r="C207" s="154" t="s">
        <v>1074</v>
      </c>
      <c r="D207" s="155" t="s">
        <v>826</v>
      </c>
      <c r="E207" s="156">
        <v>341.02</v>
      </c>
      <c r="F207" s="157" t="s">
        <v>1070</v>
      </c>
    </row>
    <row r="208" spans="1:6">
      <c r="A208" s="153" t="s">
        <v>756</v>
      </c>
      <c r="B208" s="153" t="s">
        <v>1068</v>
      </c>
      <c r="C208" s="154" t="s">
        <v>1075</v>
      </c>
      <c r="D208" s="155" t="s">
        <v>826</v>
      </c>
      <c r="E208" s="156">
        <v>120</v>
      </c>
      <c r="F208" s="157" t="s">
        <v>1070</v>
      </c>
    </row>
    <row r="209" spans="1:6">
      <c r="A209" s="153" t="s">
        <v>756</v>
      </c>
      <c r="B209" s="153" t="s">
        <v>1068</v>
      </c>
      <c r="C209" s="154" t="s">
        <v>1076</v>
      </c>
      <c r="D209" s="155" t="s">
        <v>990</v>
      </c>
      <c r="E209" s="156">
        <v>57.784999999999997</v>
      </c>
      <c r="F209" s="157" t="s">
        <v>1070</v>
      </c>
    </row>
    <row r="210" spans="1:6">
      <c r="A210" s="153" t="s">
        <v>756</v>
      </c>
      <c r="B210" s="153" t="s">
        <v>1068</v>
      </c>
      <c r="C210" s="154" t="s">
        <v>1077</v>
      </c>
      <c r="D210" s="155" t="s">
        <v>990</v>
      </c>
      <c r="E210" s="156">
        <v>118</v>
      </c>
      <c r="F210" s="157" t="s">
        <v>1070</v>
      </c>
    </row>
    <row r="211" spans="1:6">
      <c r="A211" s="153" t="s">
        <v>756</v>
      </c>
      <c r="B211" s="153" t="s">
        <v>1068</v>
      </c>
      <c r="C211" s="154" t="s">
        <v>1078</v>
      </c>
      <c r="D211" s="155" t="s">
        <v>990</v>
      </c>
      <c r="E211" s="156">
        <v>138.06</v>
      </c>
      <c r="F211" s="157" t="s">
        <v>1070</v>
      </c>
    </row>
    <row r="212" spans="1:6">
      <c r="A212" s="153" t="s">
        <v>756</v>
      </c>
      <c r="B212" s="153" t="s">
        <v>1068</v>
      </c>
      <c r="C212" s="154" t="s">
        <v>1079</v>
      </c>
      <c r="D212" s="155" t="s">
        <v>990</v>
      </c>
      <c r="E212" s="156">
        <v>136.88</v>
      </c>
      <c r="F212" s="157" t="s">
        <v>1070</v>
      </c>
    </row>
    <row r="213" spans="1:6" ht="14.1" customHeight="1">
      <c r="A213" s="153" t="s">
        <v>756</v>
      </c>
      <c r="B213" s="153" t="s">
        <v>1068</v>
      </c>
      <c r="C213" s="154" t="s">
        <v>1080</v>
      </c>
      <c r="D213" s="155" t="s">
        <v>826</v>
      </c>
      <c r="E213" s="156">
        <v>270</v>
      </c>
      <c r="F213" s="157" t="s">
        <v>1070</v>
      </c>
    </row>
    <row r="214" spans="1:6" ht="15" customHeight="1">
      <c r="A214" s="153" t="s">
        <v>756</v>
      </c>
      <c r="B214" s="153" t="s">
        <v>1068</v>
      </c>
      <c r="C214" s="154" t="s">
        <v>1081</v>
      </c>
      <c r="D214" s="155" t="s">
        <v>826</v>
      </c>
      <c r="E214" s="156">
        <v>300</v>
      </c>
      <c r="F214" s="157" t="s">
        <v>1070</v>
      </c>
    </row>
    <row r="215" spans="1:6">
      <c r="A215" s="153" t="s">
        <v>756</v>
      </c>
      <c r="B215" s="153" t="s">
        <v>1068</v>
      </c>
      <c r="C215" s="154" t="s">
        <v>1082</v>
      </c>
      <c r="D215" s="155" t="s">
        <v>826</v>
      </c>
      <c r="E215" s="156">
        <v>160</v>
      </c>
      <c r="F215" s="157" t="s">
        <v>1070</v>
      </c>
    </row>
    <row r="216" spans="1:6">
      <c r="A216" s="153" t="s">
        <v>756</v>
      </c>
      <c r="B216" s="153" t="s">
        <v>1068</v>
      </c>
      <c r="C216" s="154" t="s">
        <v>1083</v>
      </c>
      <c r="D216" s="155" t="s">
        <v>826</v>
      </c>
      <c r="E216" s="156">
        <v>728.06</v>
      </c>
      <c r="F216" s="157" t="s">
        <v>1070</v>
      </c>
    </row>
    <row r="217" spans="1:6">
      <c r="A217" s="153" t="s">
        <v>756</v>
      </c>
      <c r="B217" s="153" t="s">
        <v>1068</v>
      </c>
      <c r="C217" s="154" t="s">
        <v>1084</v>
      </c>
      <c r="D217" s="155" t="s">
        <v>826</v>
      </c>
      <c r="E217" s="156">
        <v>125</v>
      </c>
      <c r="F217" s="157" t="s">
        <v>1070</v>
      </c>
    </row>
    <row r="218" spans="1:6">
      <c r="A218" s="158" t="s">
        <v>781</v>
      </c>
      <c r="B218" s="158" t="s">
        <v>1085</v>
      </c>
      <c r="C218" s="159" t="s">
        <v>1086</v>
      </c>
      <c r="D218" s="160" t="s">
        <v>826</v>
      </c>
      <c r="E218" s="161">
        <v>7123.8959999999997</v>
      </c>
      <c r="F218" s="162" t="s">
        <v>1087</v>
      </c>
    </row>
    <row r="219" spans="1:6">
      <c r="A219" s="158" t="s">
        <v>781</v>
      </c>
      <c r="B219" s="158" t="s">
        <v>1085</v>
      </c>
      <c r="C219" s="159" t="s">
        <v>1088</v>
      </c>
      <c r="D219" s="163" t="s">
        <v>826</v>
      </c>
      <c r="E219" s="164">
        <v>13570</v>
      </c>
      <c r="F219" s="165" t="s">
        <v>1087</v>
      </c>
    </row>
    <row r="220" spans="1:6" ht="19.5" customHeight="1">
      <c r="A220" s="166" t="s">
        <v>1089</v>
      </c>
      <c r="B220" s="166" t="s">
        <v>1090</v>
      </c>
      <c r="C220" s="167" t="s">
        <v>1091</v>
      </c>
      <c r="D220" s="168" t="s">
        <v>826</v>
      </c>
      <c r="E220" s="169">
        <v>6938.4</v>
      </c>
      <c r="F220" s="170" t="s">
        <v>1092</v>
      </c>
    </row>
    <row r="221" spans="1:6" ht="15.95" customHeight="1">
      <c r="A221" s="171" t="s">
        <v>1089</v>
      </c>
      <c r="B221" s="166" t="s">
        <v>1090</v>
      </c>
      <c r="C221" s="172" t="s">
        <v>1093</v>
      </c>
      <c r="D221" s="173" t="s">
        <v>826</v>
      </c>
      <c r="E221" s="174">
        <v>11800</v>
      </c>
      <c r="F221" s="175" t="s">
        <v>1094</v>
      </c>
    </row>
    <row r="222" spans="1:6" ht="15.95" customHeight="1">
      <c r="A222" s="171" t="s">
        <v>1089</v>
      </c>
      <c r="B222" s="166" t="s">
        <v>1090</v>
      </c>
      <c r="C222" s="172" t="s">
        <v>1095</v>
      </c>
      <c r="D222" s="173" t="s">
        <v>826</v>
      </c>
      <c r="E222" s="174">
        <v>10620</v>
      </c>
      <c r="F222" s="175" t="s">
        <v>1094</v>
      </c>
    </row>
    <row r="223" spans="1:6">
      <c r="A223" s="166" t="s">
        <v>1089</v>
      </c>
      <c r="B223" s="166" t="s">
        <v>1090</v>
      </c>
      <c r="C223" s="167" t="s">
        <v>1096</v>
      </c>
      <c r="D223" s="168" t="s">
        <v>826</v>
      </c>
      <c r="E223" s="169">
        <v>8142</v>
      </c>
      <c r="F223" s="170" t="s">
        <v>1092</v>
      </c>
    </row>
    <row r="224" spans="1:6">
      <c r="A224" s="171" t="s">
        <v>1089</v>
      </c>
      <c r="B224" s="166" t="s">
        <v>1090</v>
      </c>
      <c r="C224" s="172" t="s">
        <v>1097</v>
      </c>
      <c r="D224" s="173" t="s">
        <v>826</v>
      </c>
      <c r="E224" s="174">
        <v>11227.8771</v>
      </c>
      <c r="F224" s="176" t="s">
        <v>1094</v>
      </c>
    </row>
    <row r="225" spans="1:6" ht="21.75" customHeight="1">
      <c r="A225" s="166" t="s">
        <v>1089</v>
      </c>
      <c r="B225" s="166" t="s">
        <v>1090</v>
      </c>
      <c r="C225" s="167" t="s">
        <v>1098</v>
      </c>
      <c r="D225" s="168" t="s">
        <v>826</v>
      </c>
      <c r="E225" s="169">
        <v>8496</v>
      </c>
      <c r="F225" s="170" t="s">
        <v>1092</v>
      </c>
    </row>
    <row r="226" spans="1:6" ht="23.25" customHeight="1">
      <c r="A226" s="166" t="s">
        <v>1089</v>
      </c>
      <c r="B226" s="166" t="s">
        <v>1090</v>
      </c>
      <c r="C226" s="167" t="s">
        <v>1099</v>
      </c>
      <c r="D226" s="177" t="s">
        <v>826</v>
      </c>
      <c r="E226" s="178">
        <v>5605</v>
      </c>
      <c r="F226" s="179" t="s">
        <v>1092</v>
      </c>
    </row>
    <row r="227" spans="1:6" ht="23.25" customHeight="1">
      <c r="A227" s="171" t="s">
        <v>1089</v>
      </c>
      <c r="B227" s="166" t="s">
        <v>1090</v>
      </c>
      <c r="C227" s="172" t="s">
        <v>1100</v>
      </c>
      <c r="D227" s="173" t="s">
        <v>826</v>
      </c>
      <c r="E227" s="174">
        <v>14160</v>
      </c>
      <c r="F227" s="176" t="s">
        <v>1094</v>
      </c>
    </row>
    <row r="228" spans="1:6" ht="24">
      <c r="A228" s="166" t="s">
        <v>1089</v>
      </c>
      <c r="B228" s="166" t="s">
        <v>1090</v>
      </c>
      <c r="C228" s="167" t="s">
        <v>1101</v>
      </c>
      <c r="D228" s="168" t="s">
        <v>826</v>
      </c>
      <c r="E228" s="169">
        <v>1121</v>
      </c>
      <c r="F228" s="170" t="s">
        <v>1092</v>
      </c>
    </row>
    <row r="229" spans="1:6" ht="24">
      <c r="A229" s="171" t="s">
        <v>1089</v>
      </c>
      <c r="B229" s="166" t="s">
        <v>1090</v>
      </c>
      <c r="C229" s="172" t="s">
        <v>1102</v>
      </c>
      <c r="D229" s="173" t="s">
        <v>826</v>
      </c>
      <c r="E229" s="174">
        <v>450</v>
      </c>
      <c r="F229" s="176" t="s">
        <v>1094</v>
      </c>
    </row>
    <row r="230" spans="1:6" ht="24">
      <c r="A230" s="166" t="s">
        <v>1089</v>
      </c>
      <c r="B230" s="166" t="s">
        <v>1090</v>
      </c>
      <c r="C230" s="167" t="s">
        <v>1103</v>
      </c>
      <c r="D230" s="168" t="s">
        <v>826</v>
      </c>
      <c r="E230" s="169">
        <v>5900</v>
      </c>
      <c r="F230" s="170" t="s">
        <v>1092</v>
      </c>
    </row>
    <row r="231" spans="1:6" ht="24">
      <c r="A231" s="171" t="s">
        <v>1089</v>
      </c>
      <c r="B231" s="166" t="s">
        <v>1090</v>
      </c>
      <c r="C231" s="172" t="s">
        <v>1104</v>
      </c>
      <c r="D231" s="173" t="s">
        <v>826</v>
      </c>
      <c r="E231" s="174">
        <v>14160</v>
      </c>
      <c r="F231" s="176" t="s">
        <v>1094</v>
      </c>
    </row>
    <row r="232" spans="1:6">
      <c r="A232" s="166" t="s">
        <v>1089</v>
      </c>
      <c r="B232" s="166" t="s">
        <v>1090</v>
      </c>
      <c r="C232" s="167" t="s">
        <v>1105</v>
      </c>
      <c r="D232" s="168" t="s">
        <v>826</v>
      </c>
      <c r="E232" s="169">
        <v>18880</v>
      </c>
      <c r="F232" s="179" t="s">
        <v>1092</v>
      </c>
    </row>
    <row r="233" spans="1:6" ht="24">
      <c r="A233" s="166" t="s">
        <v>1089</v>
      </c>
      <c r="B233" s="166" t="s">
        <v>1090</v>
      </c>
      <c r="C233" s="167" t="s">
        <v>1106</v>
      </c>
      <c r="D233" s="168" t="s">
        <v>826</v>
      </c>
      <c r="E233" s="169">
        <v>4130</v>
      </c>
      <c r="F233" s="179" t="s">
        <v>1092</v>
      </c>
    </row>
    <row r="234" spans="1:6">
      <c r="A234" s="166" t="s">
        <v>1089</v>
      </c>
      <c r="B234" s="166" t="s">
        <v>1090</v>
      </c>
      <c r="C234" s="167" t="s">
        <v>1107</v>
      </c>
      <c r="D234" s="168" t="s">
        <v>826</v>
      </c>
      <c r="E234" s="169">
        <v>2950</v>
      </c>
      <c r="F234" s="179" t="s">
        <v>1092</v>
      </c>
    </row>
    <row r="235" spans="1:6" ht="24">
      <c r="A235" s="171" t="s">
        <v>1089</v>
      </c>
      <c r="B235" s="166" t="s">
        <v>1090</v>
      </c>
      <c r="C235" s="172" t="s">
        <v>1108</v>
      </c>
      <c r="D235" s="173" t="s">
        <v>826</v>
      </c>
      <c r="E235" s="174">
        <v>7949.66</v>
      </c>
      <c r="F235" s="176" t="s">
        <v>1094</v>
      </c>
    </row>
    <row r="236" spans="1:6">
      <c r="A236" s="171" t="s">
        <v>1089</v>
      </c>
      <c r="B236" s="166" t="s">
        <v>1090</v>
      </c>
      <c r="C236" s="172" t="s">
        <v>1109</v>
      </c>
      <c r="D236" s="173" t="s">
        <v>826</v>
      </c>
      <c r="E236" s="174">
        <v>1303.9000000000001</v>
      </c>
      <c r="F236" s="176" t="s">
        <v>1094</v>
      </c>
    </row>
    <row r="237" spans="1:6" ht="24">
      <c r="A237" s="171" t="s">
        <v>1089</v>
      </c>
      <c r="B237" s="166" t="s">
        <v>1090</v>
      </c>
      <c r="C237" s="172" t="s">
        <v>1110</v>
      </c>
      <c r="D237" s="173" t="s">
        <v>826</v>
      </c>
      <c r="E237" s="174">
        <v>7949.66</v>
      </c>
      <c r="F237" s="176" t="s">
        <v>1094</v>
      </c>
    </row>
    <row r="238" spans="1:6" ht="24">
      <c r="A238" s="171" t="s">
        <v>1089</v>
      </c>
      <c r="B238" s="166" t="s">
        <v>1090</v>
      </c>
      <c r="C238" s="172" t="s">
        <v>1111</v>
      </c>
      <c r="D238" s="173" t="s">
        <v>826</v>
      </c>
      <c r="E238" s="174">
        <v>9912</v>
      </c>
      <c r="F238" s="176" t="s">
        <v>1094</v>
      </c>
    </row>
    <row r="239" spans="1:6" ht="19.5" customHeight="1">
      <c r="A239" s="166" t="s">
        <v>1089</v>
      </c>
      <c r="B239" s="166" t="s">
        <v>1090</v>
      </c>
      <c r="C239" s="180" t="s">
        <v>1112</v>
      </c>
      <c r="D239" s="177" t="s">
        <v>826</v>
      </c>
      <c r="E239" s="178">
        <v>14004.83</v>
      </c>
      <c r="F239" s="179" t="s">
        <v>1092</v>
      </c>
    </row>
    <row r="240" spans="1:6" ht="20.25" customHeight="1">
      <c r="A240" s="166" t="s">
        <v>1089</v>
      </c>
      <c r="B240" s="166" t="s">
        <v>1090</v>
      </c>
      <c r="C240" s="167" t="s">
        <v>1113</v>
      </c>
      <c r="D240" s="168" t="s">
        <v>826</v>
      </c>
      <c r="E240" s="169">
        <v>12019.008</v>
      </c>
      <c r="F240" s="179" t="s">
        <v>1092</v>
      </c>
    </row>
    <row r="241" spans="1:6" ht="24">
      <c r="A241" s="166" t="s">
        <v>1089</v>
      </c>
      <c r="B241" s="166" t="s">
        <v>1090</v>
      </c>
      <c r="C241" s="167" t="s">
        <v>1114</v>
      </c>
      <c r="D241" s="177" t="s">
        <v>826</v>
      </c>
      <c r="E241" s="178">
        <v>4378.9799999999996</v>
      </c>
      <c r="F241" s="179" t="s">
        <v>1094</v>
      </c>
    </row>
    <row r="242" spans="1:6" ht="24">
      <c r="A242" s="166" t="s">
        <v>1089</v>
      </c>
      <c r="B242" s="166" t="s">
        <v>1090</v>
      </c>
      <c r="C242" s="167" t="s">
        <v>1115</v>
      </c>
      <c r="D242" s="168" t="s">
        <v>826</v>
      </c>
      <c r="E242" s="169">
        <v>3482.18</v>
      </c>
      <c r="F242" s="170" t="s">
        <v>1092</v>
      </c>
    </row>
    <row r="243" spans="1:6" ht="24">
      <c r="A243" s="166" t="s">
        <v>1089</v>
      </c>
      <c r="B243" s="166" t="s">
        <v>1090</v>
      </c>
      <c r="C243" s="167" t="s">
        <v>1116</v>
      </c>
      <c r="D243" s="168" t="s">
        <v>826</v>
      </c>
      <c r="E243" s="169">
        <v>6755.7359999999999</v>
      </c>
      <c r="F243" s="179" t="s">
        <v>1092</v>
      </c>
    </row>
    <row r="244" spans="1:6" ht="12.95" customHeight="1">
      <c r="A244" s="181" t="s">
        <v>1117</v>
      </c>
      <c r="B244" s="181" t="s">
        <v>1118</v>
      </c>
      <c r="C244" s="182" t="s">
        <v>1119</v>
      </c>
      <c r="D244" s="183" t="s">
        <v>826</v>
      </c>
      <c r="E244" s="184"/>
      <c r="F244" s="185" t="s">
        <v>1120</v>
      </c>
    </row>
    <row r="245" spans="1:6" ht="24">
      <c r="A245" s="186" t="s">
        <v>1121</v>
      </c>
      <c r="B245" s="186" t="s">
        <v>1122</v>
      </c>
      <c r="C245" s="187" t="s">
        <v>1123</v>
      </c>
      <c r="D245" s="188" t="s">
        <v>826</v>
      </c>
      <c r="E245" s="189">
        <v>36028.94</v>
      </c>
      <c r="F245" s="190" t="s">
        <v>1124</v>
      </c>
    </row>
    <row r="246" spans="1:6">
      <c r="A246" s="186" t="s">
        <v>1121</v>
      </c>
      <c r="B246" s="186" t="s">
        <v>1122</v>
      </c>
      <c r="C246" s="187" t="s">
        <v>1125</v>
      </c>
      <c r="D246" s="188" t="s">
        <v>826</v>
      </c>
      <c r="E246" s="189">
        <v>30591.5</v>
      </c>
      <c r="F246" s="190" t="s">
        <v>1124</v>
      </c>
    </row>
    <row r="247" spans="1:6">
      <c r="A247" s="186" t="s">
        <v>1121</v>
      </c>
      <c r="B247" s="186" t="s">
        <v>1122</v>
      </c>
      <c r="C247" s="187" t="s">
        <v>1126</v>
      </c>
      <c r="D247" s="188" t="s">
        <v>826</v>
      </c>
      <c r="E247" s="189">
        <v>626.58000000000004</v>
      </c>
      <c r="F247" s="190" t="s">
        <v>1124</v>
      </c>
    </row>
    <row r="248" spans="1:6" ht="24">
      <c r="A248" s="186" t="s">
        <v>1121</v>
      </c>
      <c r="B248" s="186" t="s">
        <v>1122</v>
      </c>
      <c r="C248" s="187" t="s">
        <v>1127</v>
      </c>
      <c r="D248" s="188" t="s">
        <v>826</v>
      </c>
      <c r="E248" s="189">
        <v>62031.42</v>
      </c>
      <c r="F248" s="190" t="s">
        <v>1124</v>
      </c>
    </row>
    <row r="249" spans="1:6">
      <c r="A249" s="86" t="s">
        <v>639</v>
      </c>
      <c r="B249" s="86" t="s">
        <v>1128</v>
      </c>
      <c r="C249" s="87" t="s">
        <v>1129</v>
      </c>
      <c r="D249" s="88" t="s">
        <v>826</v>
      </c>
      <c r="E249" s="89">
        <v>60</v>
      </c>
      <c r="F249" s="126" t="s">
        <v>1130</v>
      </c>
    </row>
    <row r="250" spans="1:6">
      <c r="A250" s="191" t="s">
        <v>1131</v>
      </c>
      <c r="B250" s="191" t="s">
        <v>1132</v>
      </c>
      <c r="C250" s="192" t="s">
        <v>1133</v>
      </c>
      <c r="D250" s="193" t="s">
        <v>826</v>
      </c>
      <c r="E250" s="194">
        <v>487.34</v>
      </c>
      <c r="F250" s="195" t="s">
        <v>1134</v>
      </c>
    </row>
    <row r="251" spans="1:6">
      <c r="A251" s="191" t="s">
        <v>1131</v>
      </c>
      <c r="B251" s="191" t="s">
        <v>1132</v>
      </c>
      <c r="C251" s="192" t="s">
        <v>1135</v>
      </c>
      <c r="D251" s="193" t="s">
        <v>826</v>
      </c>
      <c r="E251" s="194">
        <v>88.5</v>
      </c>
      <c r="F251" s="195" t="s">
        <v>1134</v>
      </c>
    </row>
    <row r="252" spans="1:6">
      <c r="A252" s="196" t="s">
        <v>716</v>
      </c>
      <c r="B252" s="196" t="s">
        <v>1136</v>
      </c>
      <c r="C252" s="197" t="s">
        <v>1137</v>
      </c>
      <c r="D252" s="198" t="s">
        <v>826</v>
      </c>
      <c r="E252" s="199">
        <v>177</v>
      </c>
      <c r="F252" s="200" t="s">
        <v>1138</v>
      </c>
    </row>
    <row r="253" spans="1:6" ht="36">
      <c r="A253" s="196" t="s">
        <v>716</v>
      </c>
      <c r="B253" s="196" t="s">
        <v>1136</v>
      </c>
      <c r="C253" s="197" t="s">
        <v>1139</v>
      </c>
      <c r="D253" s="198" t="s">
        <v>826</v>
      </c>
      <c r="E253" s="199">
        <v>5959</v>
      </c>
      <c r="F253" s="200" t="s">
        <v>1138</v>
      </c>
    </row>
    <row r="254" spans="1:6">
      <c r="A254" s="86" t="s">
        <v>728</v>
      </c>
      <c r="B254" s="86" t="s">
        <v>1140</v>
      </c>
      <c r="C254" s="87" t="s">
        <v>1141</v>
      </c>
      <c r="D254" s="88" t="s">
        <v>1142</v>
      </c>
      <c r="E254" s="89">
        <v>18.88</v>
      </c>
      <c r="F254" s="90" t="s">
        <v>1143</v>
      </c>
    </row>
    <row r="255" spans="1:6">
      <c r="A255" s="86" t="s">
        <v>733</v>
      </c>
      <c r="B255" s="86" t="s">
        <v>1144</v>
      </c>
      <c r="C255" s="87" t="s">
        <v>1145</v>
      </c>
      <c r="D255" s="88" t="s">
        <v>826</v>
      </c>
      <c r="E255" s="89">
        <v>4124.1000000000004</v>
      </c>
      <c r="F255" s="90" t="s">
        <v>1146</v>
      </c>
    </row>
    <row r="256" spans="1:6" ht="19.5" customHeight="1">
      <c r="A256" s="86" t="s">
        <v>733</v>
      </c>
      <c r="B256" s="86" t="s">
        <v>1144</v>
      </c>
      <c r="C256" s="87" t="s">
        <v>1147</v>
      </c>
      <c r="D256" s="88" t="s">
        <v>826</v>
      </c>
      <c r="E256" s="89">
        <v>4737.7</v>
      </c>
      <c r="F256" s="90" t="s">
        <v>1146</v>
      </c>
    </row>
    <row r="257" spans="1:6">
      <c r="A257" s="86" t="s">
        <v>733</v>
      </c>
      <c r="B257" s="86" t="s">
        <v>1144</v>
      </c>
      <c r="C257" s="87" t="s">
        <v>1148</v>
      </c>
      <c r="D257" s="88" t="s">
        <v>826</v>
      </c>
      <c r="E257" s="89">
        <v>1239</v>
      </c>
      <c r="F257" s="90" t="s">
        <v>1146</v>
      </c>
    </row>
    <row r="258" spans="1:6" ht="24">
      <c r="A258" s="196" t="s">
        <v>713</v>
      </c>
      <c r="B258" s="196" t="s">
        <v>1149</v>
      </c>
      <c r="C258" s="197" t="s">
        <v>1150</v>
      </c>
      <c r="D258" s="198" t="s">
        <v>826</v>
      </c>
      <c r="E258" s="199">
        <v>711.54</v>
      </c>
      <c r="F258" s="200" t="s">
        <v>1138</v>
      </c>
    </row>
    <row r="259" spans="1:6" ht="23.25" customHeight="1">
      <c r="A259" s="196" t="s">
        <v>713</v>
      </c>
      <c r="B259" s="196" t="s">
        <v>1149</v>
      </c>
      <c r="C259" s="197" t="s">
        <v>1151</v>
      </c>
      <c r="D259" s="198" t="s">
        <v>826</v>
      </c>
      <c r="E259" s="199">
        <v>30.68</v>
      </c>
      <c r="F259" s="200" t="s">
        <v>1138</v>
      </c>
    </row>
    <row r="260" spans="1:6" ht="17.25" customHeight="1">
      <c r="A260" s="196" t="s">
        <v>713</v>
      </c>
      <c r="B260" s="196" t="s">
        <v>1149</v>
      </c>
      <c r="C260" s="197" t="s">
        <v>1152</v>
      </c>
      <c r="D260" s="198" t="s">
        <v>826</v>
      </c>
      <c r="E260" s="199">
        <v>93.22</v>
      </c>
      <c r="F260" s="200" t="s">
        <v>1153</v>
      </c>
    </row>
    <row r="261" spans="1:6" ht="15" customHeight="1">
      <c r="A261" s="196" t="s">
        <v>713</v>
      </c>
      <c r="B261" s="196" t="s">
        <v>1149</v>
      </c>
      <c r="C261" s="197" t="s">
        <v>1154</v>
      </c>
      <c r="D261" s="198" t="s">
        <v>826</v>
      </c>
      <c r="E261" s="199">
        <v>140.125</v>
      </c>
      <c r="F261" s="200" t="s">
        <v>1153</v>
      </c>
    </row>
    <row r="262" spans="1:6">
      <c r="A262" s="196" t="s">
        <v>713</v>
      </c>
      <c r="B262" s="196" t="s">
        <v>1149</v>
      </c>
      <c r="C262" s="197" t="s">
        <v>1155</v>
      </c>
      <c r="D262" s="198" t="s">
        <v>826</v>
      </c>
      <c r="E262" s="199">
        <v>194.7</v>
      </c>
      <c r="F262" s="200" t="s">
        <v>1153</v>
      </c>
    </row>
    <row r="263" spans="1:6">
      <c r="A263" s="196" t="s">
        <v>713</v>
      </c>
      <c r="B263" s="196" t="s">
        <v>1149</v>
      </c>
      <c r="C263" s="197" t="s">
        <v>1156</v>
      </c>
      <c r="D263" s="198" t="s">
        <v>826</v>
      </c>
      <c r="E263" s="199">
        <v>334.82499999999999</v>
      </c>
      <c r="F263" s="200" t="s">
        <v>1153</v>
      </c>
    </row>
    <row r="264" spans="1:6">
      <c r="A264" s="196" t="s">
        <v>713</v>
      </c>
      <c r="B264" s="196" t="s">
        <v>1149</v>
      </c>
      <c r="C264" s="197" t="s">
        <v>1157</v>
      </c>
      <c r="D264" s="198" t="s">
        <v>826</v>
      </c>
      <c r="E264" s="199">
        <v>474.36</v>
      </c>
      <c r="F264" s="200" t="s">
        <v>1153</v>
      </c>
    </row>
    <row r="265" spans="1:6">
      <c r="A265" s="196" t="s">
        <v>713</v>
      </c>
      <c r="B265" s="196" t="s">
        <v>1149</v>
      </c>
      <c r="C265" s="197" t="s">
        <v>1158</v>
      </c>
      <c r="D265" s="198" t="s">
        <v>826</v>
      </c>
      <c r="E265" s="199">
        <v>548.70000000000005</v>
      </c>
      <c r="F265" s="200" t="s">
        <v>1153</v>
      </c>
    </row>
    <row r="266" spans="1:6">
      <c r="A266" s="196" t="s">
        <v>713</v>
      </c>
      <c r="B266" s="196" t="s">
        <v>1149</v>
      </c>
      <c r="C266" s="197" t="s">
        <v>1159</v>
      </c>
      <c r="D266" s="198" t="s">
        <v>826</v>
      </c>
      <c r="E266" s="199">
        <v>628.94000000000005</v>
      </c>
      <c r="F266" s="200" t="s">
        <v>1153</v>
      </c>
    </row>
    <row r="267" spans="1:6">
      <c r="A267" s="196" t="s">
        <v>713</v>
      </c>
      <c r="B267" s="196" t="s">
        <v>1149</v>
      </c>
      <c r="C267" s="197" t="s">
        <v>1160</v>
      </c>
      <c r="D267" s="198" t="s">
        <v>826</v>
      </c>
      <c r="E267" s="199">
        <v>401.2</v>
      </c>
      <c r="F267" s="200" t="s">
        <v>1153</v>
      </c>
    </row>
    <row r="268" spans="1:6">
      <c r="A268" s="196" t="s">
        <v>713</v>
      </c>
      <c r="B268" s="196" t="s">
        <v>1149</v>
      </c>
      <c r="C268" s="197" t="s">
        <v>1161</v>
      </c>
      <c r="D268" s="198" t="s">
        <v>826</v>
      </c>
      <c r="E268" s="199">
        <v>526.57500000000005</v>
      </c>
      <c r="F268" s="200" t="s">
        <v>1153</v>
      </c>
    </row>
    <row r="269" spans="1:6">
      <c r="A269" s="196" t="s">
        <v>713</v>
      </c>
      <c r="B269" s="196" t="s">
        <v>1149</v>
      </c>
      <c r="C269" s="197" t="s">
        <v>1162</v>
      </c>
      <c r="D269" s="198" t="s">
        <v>850</v>
      </c>
      <c r="E269" s="199">
        <v>175.82</v>
      </c>
      <c r="F269" s="200" t="s">
        <v>1153</v>
      </c>
    </row>
    <row r="270" spans="1:6">
      <c r="A270" s="196" t="s">
        <v>713</v>
      </c>
      <c r="B270" s="196" t="s">
        <v>1149</v>
      </c>
      <c r="C270" s="197" t="s">
        <v>1163</v>
      </c>
      <c r="D270" s="198" t="s">
        <v>850</v>
      </c>
      <c r="E270" s="199">
        <v>531</v>
      </c>
      <c r="F270" s="200" t="s">
        <v>1153</v>
      </c>
    </row>
    <row r="271" spans="1:6">
      <c r="A271" s="196" t="s">
        <v>713</v>
      </c>
      <c r="B271" s="196" t="s">
        <v>1149</v>
      </c>
      <c r="C271" s="197" t="s">
        <v>1164</v>
      </c>
      <c r="D271" s="198" t="s">
        <v>850</v>
      </c>
      <c r="E271" s="199">
        <v>233.64</v>
      </c>
      <c r="F271" s="200" t="s">
        <v>1153</v>
      </c>
    </row>
    <row r="272" spans="1:6">
      <c r="A272" s="196" t="s">
        <v>713</v>
      </c>
      <c r="B272" s="196" t="s">
        <v>1149</v>
      </c>
      <c r="C272" s="197" t="s">
        <v>1165</v>
      </c>
      <c r="D272" s="198" t="s">
        <v>850</v>
      </c>
      <c r="E272" s="199">
        <v>260.00110000000001</v>
      </c>
      <c r="F272" s="200" t="s">
        <v>1153</v>
      </c>
    </row>
    <row r="273" spans="1:6" ht="36">
      <c r="A273" s="196" t="s">
        <v>713</v>
      </c>
      <c r="B273" s="196" t="s">
        <v>1149</v>
      </c>
      <c r="C273" s="197" t="s">
        <v>1166</v>
      </c>
      <c r="D273" s="198" t="s">
        <v>826</v>
      </c>
      <c r="E273" s="199">
        <v>283.2</v>
      </c>
      <c r="F273" s="200" t="s">
        <v>1138</v>
      </c>
    </row>
    <row r="274" spans="1:6">
      <c r="A274" s="196" t="s">
        <v>713</v>
      </c>
      <c r="B274" s="196" t="s">
        <v>1149</v>
      </c>
      <c r="C274" s="197" t="s">
        <v>1167</v>
      </c>
      <c r="D274" s="198" t="s">
        <v>826</v>
      </c>
      <c r="E274" s="199">
        <v>132.75</v>
      </c>
      <c r="F274" s="200" t="s">
        <v>1153</v>
      </c>
    </row>
    <row r="275" spans="1:6">
      <c r="A275" s="196" t="s">
        <v>713</v>
      </c>
      <c r="B275" s="196" t="s">
        <v>1149</v>
      </c>
      <c r="C275" s="197" t="s">
        <v>1168</v>
      </c>
      <c r="D275" s="198" t="s">
        <v>826</v>
      </c>
      <c r="E275" s="199">
        <v>368.75</v>
      </c>
      <c r="F275" s="200" t="s">
        <v>1153</v>
      </c>
    </row>
    <row r="276" spans="1:6">
      <c r="A276" s="196" t="s">
        <v>713</v>
      </c>
      <c r="B276" s="196" t="s">
        <v>1149</v>
      </c>
      <c r="C276" s="197" t="s">
        <v>1169</v>
      </c>
      <c r="D276" s="198" t="s">
        <v>826</v>
      </c>
      <c r="E276" s="199">
        <v>5546</v>
      </c>
      <c r="F276" s="200" t="s">
        <v>1138</v>
      </c>
    </row>
    <row r="277" spans="1:6" ht="24">
      <c r="A277" s="196" t="s">
        <v>713</v>
      </c>
      <c r="B277" s="196" t="s">
        <v>1149</v>
      </c>
      <c r="C277" s="197" t="s">
        <v>1170</v>
      </c>
      <c r="D277" s="198" t="s">
        <v>826</v>
      </c>
      <c r="E277" s="199">
        <v>1215.4000000000001</v>
      </c>
      <c r="F277" s="200" t="s">
        <v>1138</v>
      </c>
    </row>
    <row r="278" spans="1:6">
      <c r="A278" s="196" t="s">
        <v>713</v>
      </c>
      <c r="B278" s="196" t="s">
        <v>1149</v>
      </c>
      <c r="C278" s="197" t="s">
        <v>1171</v>
      </c>
      <c r="D278" s="198" t="s">
        <v>1172</v>
      </c>
      <c r="E278" s="199">
        <v>139.24</v>
      </c>
      <c r="F278" s="200" t="s">
        <v>1173</v>
      </c>
    </row>
    <row r="279" spans="1:6">
      <c r="A279" s="196" t="s">
        <v>713</v>
      </c>
      <c r="B279" s="196" t="s">
        <v>1149</v>
      </c>
      <c r="C279" s="197" t="s">
        <v>1174</v>
      </c>
      <c r="D279" s="198" t="s">
        <v>1172</v>
      </c>
      <c r="E279" s="199">
        <v>194.7</v>
      </c>
      <c r="F279" s="200" t="s">
        <v>1173</v>
      </c>
    </row>
    <row r="280" spans="1:6" ht="24">
      <c r="A280" s="196" t="s">
        <v>713</v>
      </c>
      <c r="B280" s="196" t="s">
        <v>1149</v>
      </c>
      <c r="C280" s="197" t="s">
        <v>1175</v>
      </c>
      <c r="D280" s="198" t="s">
        <v>826</v>
      </c>
      <c r="E280" s="199">
        <v>12.803000000000001</v>
      </c>
      <c r="F280" s="200" t="s">
        <v>1153</v>
      </c>
    </row>
    <row r="281" spans="1:6">
      <c r="A281" s="196" t="s">
        <v>713</v>
      </c>
      <c r="B281" s="196" t="s">
        <v>1149</v>
      </c>
      <c r="C281" s="197" t="s">
        <v>1176</v>
      </c>
      <c r="D281" s="198" t="s">
        <v>826</v>
      </c>
      <c r="E281" s="199">
        <v>663.75</v>
      </c>
      <c r="F281" s="200" t="s">
        <v>1153</v>
      </c>
    </row>
    <row r="282" spans="1:6">
      <c r="A282" s="196" t="s">
        <v>713</v>
      </c>
      <c r="B282" s="196" t="s">
        <v>1149</v>
      </c>
      <c r="C282" s="197" t="s">
        <v>1177</v>
      </c>
      <c r="D282" s="198" t="s">
        <v>826</v>
      </c>
      <c r="E282" s="199">
        <v>6149.9943000000003</v>
      </c>
      <c r="F282" s="200" t="s">
        <v>1138</v>
      </c>
    </row>
    <row r="283" spans="1:6">
      <c r="A283" s="86" t="s">
        <v>732</v>
      </c>
      <c r="B283" s="86" t="s">
        <v>1178</v>
      </c>
      <c r="C283" s="87" t="s">
        <v>1179</v>
      </c>
      <c r="D283" s="88" t="s">
        <v>826</v>
      </c>
      <c r="E283" s="89">
        <v>6490</v>
      </c>
      <c r="F283" s="126" t="s">
        <v>1180</v>
      </c>
    </row>
    <row r="284" spans="1:6">
      <c r="A284" s="86" t="s">
        <v>732</v>
      </c>
      <c r="B284" s="86" t="s">
        <v>1178</v>
      </c>
      <c r="C284" s="87" t="s">
        <v>1181</v>
      </c>
      <c r="D284" s="88" t="s">
        <v>826</v>
      </c>
      <c r="E284" s="89">
        <v>6490</v>
      </c>
      <c r="F284" s="126" t="s">
        <v>1180</v>
      </c>
    </row>
    <row r="285" spans="1:6">
      <c r="A285" s="86" t="s">
        <v>732</v>
      </c>
      <c r="B285" s="86" t="s">
        <v>1178</v>
      </c>
      <c r="C285" s="87" t="s">
        <v>1182</v>
      </c>
      <c r="D285" s="88" t="s">
        <v>826</v>
      </c>
      <c r="E285" s="89">
        <v>6490</v>
      </c>
      <c r="F285" s="126" t="s">
        <v>1180</v>
      </c>
    </row>
    <row r="286" spans="1:6" ht="14.1" customHeight="1">
      <c r="A286" s="86" t="s">
        <v>732</v>
      </c>
      <c r="B286" s="86" t="s">
        <v>1178</v>
      </c>
      <c r="C286" s="87" t="s">
        <v>1183</v>
      </c>
      <c r="D286" s="88" t="s">
        <v>826</v>
      </c>
      <c r="E286" s="89">
        <v>6490</v>
      </c>
      <c r="F286" s="126" t="s">
        <v>1180</v>
      </c>
    </row>
    <row r="287" spans="1:6" ht="15" customHeight="1">
      <c r="A287" s="86" t="s">
        <v>732</v>
      </c>
      <c r="B287" s="86" t="s">
        <v>1178</v>
      </c>
      <c r="C287" s="87" t="s">
        <v>1184</v>
      </c>
      <c r="D287" s="88" t="s">
        <v>826</v>
      </c>
      <c r="E287" s="89">
        <v>6490</v>
      </c>
      <c r="F287" s="126" t="s">
        <v>1180</v>
      </c>
    </row>
    <row r="288" spans="1:6" ht="21.75" customHeight="1">
      <c r="A288" s="201" t="s">
        <v>763</v>
      </c>
      <c r="B288" s="201" t="s">
        <v>1185</v>
      </c>
      <c r="C288" s="202" t="s">
        <v>1186</v>
      </c>
      <c r="D288" s="203" t="s">
        <v>826</v>
      </c>
      <c r="E288" s="204">
        <v>2205.7732999999998</v>
      </c>
      <c r="F288" s="205" t="s">
        <v>1187</v>
      </c>
    </row>
    <row r="289" spans="1:6" ht="15.95" customHeight="1">
      <c r="A289" s="201" t="s">
        <v>763</v>
      </c>
      <c r="B289" s="201" t="s">
        <v>1185</v>
      </c>
      <c r="C289" s="202" t="s">
        <v>1188</v>
      </c>
      <c r="D289" s="203" t="s">
        <v>826</v>
      </c>
      <c r="E289" s="204">
        <v>501.5</v>
      </c>
      <c r="F289" s="205" t="s">
        <v>1187</v>
      </c>
    </row>
    <row r="290" spans="1:6">
      <c r="A290" s="201" t="s">
        <v>763</v>
      </c>
      <c r="B290" s="201" t="s">
        <v>1185</v>
      </c>
      <c r="C290" s="202" t="s">
        <v>1189</v>
      </c>
      <c r="D290" s="203" t="s">
        <v>826</v>
      </c>
      <c r="E290" s="204">
        <v>442.5</v>
      </c>
      <c r="F290" s="205" t="s">
        <v>1187</v>
      </c>
    </row>
    <row r="291" spans="1:6" ht="14.1" customHeight="1">
      <c r="A291" s="201" t="s">
        <v>763</v>
      </c>
      <c r="B291" s="201" t="s">
        <v>1185</v>
      </c>
      <c r="C291" s="202" t="s">
        <v>1190</v>
      </c>
      <c r="D291" s="203" t="s">
        <v>826</v>
      </c>
      <c r="E291" s="204">
        <v>531</v>
      </c>
      <c r="F291" s="205" t="s">
        <v>1187</v>
      </c>
    </row>
    <row r="292" spans="1:6">
      <c r="A292" s="201" t="s">
        <v>763</v>
      </c>
      <c r="B292" s="201" t="s">
        <v>1185</v>
      </c>
      <c r="C292" s="202" t="s">
        <v>1191</v>
      </c>
      <c r="D292" s="203" t="s">
        <v>826</v>
      </c>
      <c r="E292" s="204">
        <v>796.5</v>
      </c>
      <c r="F292" s="205" t="s">
        <v>1187</v>
      </c>
    </row>
    <row r="293" spans="1:6" ht="17.25" customHeight="1">
      <c r="A293" s="201" t="s">
        <v>763</v>
      </c>
      <c r="B293" s="201" t="s">
        <v>1185</v>
      </c>
      <c r="C293" s="202" t="s">
        <v>1192</v>
      </c>
      <c r="D293" s="203" t="s">
        <v>826</v>
      </c>
      <c r="E293" s="204">
        <v>5640.4</v>
      </c>
      <c r="F293" s="205" t="s">
        <v>1187</v>
      </c>
    </row>
    <row r="294" spans="1:6" ht="30.75" customHeight="1">
      <c r="A294" s="201" t="s">
        <v>763</v>
      </c>
      <c r="B294" s="201" t="s">
        <v>1185</v>
      </c>
      <c r="C294" s="202" t="s">
        <v>1193</v>
      </c>
      <c r="D294" s="203" t="s">
        <v>826</v>
      </c>
      <c r="E294" s="204">
        <v>5640.4</v>
      </c>
      <c r="F294" s="205" t="s">
        <v>1187</v>
      </c>
    </row>
    <row r="295" spans="1:6" ht="24">
      <c r="A295" s="201" t="s">
        <v>763</v>
      </c>
      <c r="B295" s="201" t="s">
        <v>1185</v>
      </c>
      <c r="C295" s="202" t="s">
        <v>1194</v>
      </c>
      <c r="D295" s="203" t="s">
        <v>826</v>
      </c>
      <c r="E295" s="204">
        <v>5640.4</v>
      </c>
      <c r="F295" s="205" t="s">
        <v>1187</v>
      </c>
    </row>
    <row r="296" spans="1:6" ht="29.25" customHeight="1">
      <c r="A296" s="201" t="s">
        <v>763</v>
      </c>
      <c r="B296" s="201" t="s">
        <v>1185</v>
      </c>
      <c r="C296" s="202" t="s">
        <v>1195</v>
      </c>
      <c r="D296" s="203" t="s">
        <v>826</v>
      </c>
      <c r="E296" s="204">
        <v>4366</v>
      </c>
      <c r="F296" s="205" t="s">
        <v>1187</v>
      </c>
    </row>
    <row r="297" spans="1:6" ht="28.5" customHeight="1">
      <c r="A297" s="201" t="s">
        <v>763</v>
      </c>
      <c r="B297" s="201" t="s">
        <v>1185</v>
      </c>
      <c r="C297" s="202" t="s">
        <v>1196</v>
      </c>
      <c r="D297" s="203" t="s">
        <v>826</v>
      </c>
      <c r="E297" s="204">
        <v>15611.4</v>
      </c>
      <c r="F297" s="205" t="s">
        <v>1187</v>
      </c>
    </row>
    <row r="298" spans="1:6" ht="28.5" customHeight="1">
      <c r="A298" s="201" t="s">
        <v>763</v>
      </c>
      <c r="B298" s="201" t="s">
        <v>1185</v>
      </c>
      <c r="C298" s="202" t="s">
        <v>1197</v>
      </c>
      <c r="D298" s="203" t="s">
        <v>826</v>
      </c>
      <c r="E298" s="204">
        <v>179.15</v>
      </c>
      <c r="F298" s="205" t="s">
        <v>1187</v>
      </c>
    </row>
    <row r="299" spans="1:6" ht="22.5" customHeight="1">
      <c r="A299" s="201" t="s">
        <v>763</v>
      </c>
      <c r="B299" s="201" t="s">
        <v>1185</v>
      </c>
      <c r="C299" s="202" t="s">
        <v>1198</v>
      </c>
      <c r="D299" s="203" t="s">
        <v>826</v>
      </c>
      <c r="E299" s="204">
        <v>194.7</v>
      </c>
      <c r="F299" s="205" t="s">
        <v>1187</v>
      </c>
    </row>
    <row r="300" spans="1:6">
      <c r="A300" s="201" t="s">
        <v>763</v>
      </c>
      <c r="B300" s="201" t="s">
        <v>1185</v>
      </c>
      <c r="C300" s="202" t="s">
        <v>1199</v>
      </c>
      <c r="D300" s="203" t="s">
        <v>826</v>
      </c>
      <c r="E300" s="204">
        <v>672.6</v>
      </c>
      <c r="F300" s="205" t="s">
        <v>1187</v>
      </c>
    </row>
    <row r="301" spans="1:6">
      <c r="A301" s="201" t="s">
        <v>763</v>
      </c>
      <c r="B301" s="201" t="s">
        <v>1185</v>
      </c>
      <c r="C301" s="202" t="s">
        <v>1200</v>
      </c>
      <c r="D301" s="203" t="s">
        <v>826</v>
      </c>
      <c r="E301" s="204">
        <v>20650</v>
      </c>
      <c r="F301" s="205" t="s">
        <v>1187</v>
      </c>
    </row>
    <row r="302" spans="1:6">
      <c r="A302" s="201" t="s">
        <v>763</v>
      </c>
      <c r="B302" s="201" t="s">
        <v>1185</v>
      </c>
      <c r="C302" s="202" t="s">
        <v>1201</v>
      </c>
      <c r="D302" s="203" t="s">
        <v>826</v>
      </c>
      <c r="E302" s="204">
        <v>4661</v>
      </c>
      <c r="F302" s="205" t="s">
        <v>1187</v>
      </c>
    </row>
    <row r="303" spans="1:6">
      <c r="A303" s="201" t="s">
        <v>763</v>
      </c>
      <c r="B303" s="201" t="s">
        <v>1185</v>
      </c>
      <c r="C303" s="202" t="s">
        <v>1202</v>
      </c>
      <c r="D303" s="203" t="s">
        <v>826</v>
      </c>
      <c r="E303" s="204">
        <v>525.1</v>
      </c>
      <c r="F303" s="205" t="s">
        <v>1187</v>
      </c>
    </row>
    <row r="304" spans="1:6">
      <c r="A304" s="201" t="s">
        <v>763</v>
      </c>
      <c r="B304" s="201" t="s">
        <v>1185</v>
      </c>
      <c r="C304" s="202" t="s">
        <v>1203</v>
      </c>
      <c r="D304" s="203" t="s">
        <v>826</v>
      </c>
      <c r="E304" s="204">
        <v>6384.19</v>
      </c>
      <c r="F304" s="205" t="s">
        <v>1187</v>
      </c>
    </row>
    <row r="305" spans="1:6" ht="21" customHeight="1">
      <c r="A305" s="201" t="s">
        <v>763</v>
      </c>
      <c r="B305" s="201" t="s">
        <v>1185</v>
      </c>
      <c r="C305" s="202" t="s">
        <v>1204</v>
      </c>
      <c r="D305" s="203" t="s">
        <v>826</v>
      </c>
      <c r="E305" s="204">
        <v>899.04330000000004</v>
      </c>
      <c r="F305" s="205" t="s">
        <v>1187</v>
      </c>
    </row>
    <row r="306" spans="1:6" ht="29.25" customHeight="1">
      <c r="A306" s="201" t="s">
        <v>763</v>
      </c>
      <c r="B306" s="201" t="s">
        <v>1185</v>
      </c>
      <c r="C306" s="202" t="s">
        <v>1205</v>
      </c>
      <c r="D306" s="203" t="s">
        <v>826</v>
      </c>
      <c r="E306" s="204">
        <v>348.1</v>
      </c>
      <c r="F306" s="205" t="s">
        <v>1187</v>
      </c>
    </row>
    <row r="307" spans="1:6" ht="28.5" customHeight="1">
      <c r="A307" s="201" t="s">
        <v>763</v>
      </c>
      <c r="B307" s="201" t="s">
        <v>1185</v>
      </c>
      <c r="C307" s="202" t="s">
        <v>1206</v>
      </c>
      <c r="D307" s="203" t="s">
        <v>826</v>
      </c>
      <c r="E307" s="204">
        <v>147.5</v>
      </c>
      <c r="F307" s="205" t="s">
        <v>1187</v>
      </c>
    </row>
    <row r="308" spans="1:6" ht="32.25" customHeight="1">
      <c r="A308" s="201" t="s">
        <v>763</v>
      </c>
      <c r="B308" s="201" t="s">
        <v>1185</v>
      </c>
      <c r="C308" s="202" t="s">
        <v>1207</v>
      </c>
      <c r="D308" s="203" t="s">
        <v>826</v>
      </c>
      <c r="E308" s="204">
        <v>11210</v>
      </c>
      <c r="F308" s="205" t="s">
        <v>1187</v>
      </c>
    </row>
    <row r="309" spans="1:6" ht="24">
      <c r="A309" s="201" t="s">
        <v>763</v>
      </c>
      <c r="B309" s="201" t="s">
        <v>1185</v>
      </c>
      <c r="C309" s="202" t="s">
        <v>1208</v>
      </c>
      <c r="D309" s="203" t="s">
        <v>826</v>
      </c>
      <c r="E309" s="204">
        <v>1333.4</v>
      </c>
      <c r="F309" s="205" t="s">
        <v>1187</v>
      </c>
    </row>
    <row r="310" spans="1:6">
      <c r="A310" s="206" t="s">
        <v>719</v>
      </c>
      <c r="B310" s="206" t="s">
        <v>1209</v>
      </c>
      <c r="C310" s="207" t="s">
        <v>1210</v>
      </c>
      <c r="D310" s="208" t="s">
        <v>826</v>
      </c>
      <c r="E310" s="209">
        <v>939.75</v>
      </c>
      <c r="F310" s="210" t="s">
        <v>1211</v>
      </c>
    </row>
    <row r="311" spans="1:6" ht="22.5" customHeight="1">
      <c r="A311" s="206" t="s">
        <v>719</v>
      </c>
      <c r="B311" s="206" t="s">
        <v>1209</v>
      </c>
      <c r="C311" s="207" t="s">
        <v>1212</v>
      </c>
      <c r="D311" s="208" t="s">
        <v>826</v>
      </c>
      <c r="E311" s="209">
        <v>590</v>
      </c>
      <c r="F311" s="210" t="s">
        <v>1211</v>
      </c>
    </row>
    <row r="312" spans="1:6">
      <c r="A312" s="206" t="s">
        <v>719</v>
      </c>
      <c r="B312" s="206" t="s">
        <v>1209</v>
      </c>
      <c r="C312" s="207" t="s">
        <v>1213</v>
      </c>
      <c r="D312" s="208" t="s">
        <v>826</v>
      </c>
      <c r="E312" s="209">
        <v>761.25</v>
      </c>
      <c r="F312" s="210" t="s">
        <v>1211</v>
      </c>
    </row>
    <row r="313" spans="1:6">
      <c r="A313" s="206" t="s">
        <v>719</v>
      </c>
      <c r="B313" s="206" t="s">
        <v>1209</v>
      </c>
      <c r="C313" s="211" t="s">
        <v>1213</v>
      </c>
      <c r="D313" s="212" t="s">
        <v>826</v>
      </c>
      <c r="E313" s="213">
        <v>761.25</v>
      </c>
      <c r="F313" s="214" t="s">
        <v>1214</v>
      </c>
    </row>
    <row r="314" spans="1:6" ht="26.25" customHeight="1">
      <c r="A314" s="206" t="s">
        <v>719</v>
      </c>
      <c r="B314" s="206" t="s">
        <v>1209</v>
      </c>
      <c r="C314" s="211" t="s">
        <v>1215</v>
      </c>
      <c r="D314" s="212" t="s">
        <v>826</v>
      </c>
      <c r="E314" s="213">
        <v>309.75</v>
      </c>
      <c r="F314" s="214" t="s">
        <v>1214</v>
      </c>
    </row>
    <row r="315" spans="1:6" ht="18" customHeight="1">
      <c r="A315" s="206" t="s">
        <v>719</v>
      </c>
      <c r="B315" s="206" t="s">
        <v>1209</v>
      </c>
      <c r="C315" s="207" t="s">
        <v>1216</v>
      </c>
      <c r="D315" s="208" t="s">
        <v>826</v>
      </c>
      <c r="E315" s="209">
        <v>270.48</v>
      </c>
      <c r="F315" s="214" t="s">
        <v>1214</v>
      </c>
    </row>
    <row r="316" spans="1:6">
      <c r="A316" s="206" t="s">
        <v>719</v>
      </c>
      <c r="B316" s="206" t="s">
        <v>1209</v>
      </c>
      <c r="C316" s="207" t="s">
        <v>1217</v>
      </c>
      <c r="D316" s="208" t="s">
        <v>826</v>
      </c>
      <c r="E316" s="209">
        <v>229.21530000000001</v>
      </c>
      <c r="F316" s="210" t="s">
        <v>1211</v>
      </c>
    </row>
    <row r="317" spans="1:6">
      <c r="A317" s="206" t="s">
        <v>719</v>
      </c>
      <c r="B317" s="206" t="s">
        <v>1209</v>
      </c>
      <c r="C317" s="207" t="s">
        <v>1218</v>
      </c>
      <c r="D317" s="208" t="s">
        <v>826</v>
      </c>
      <c r="E317" s="209">
        <v>194.25</v>
      </c>
      <c r="F317" s="214" t="s">
        <v>1214</v>
      </c>
    </row>
    <row r="318" spans="1:6">
      <c r="A318" s="206" t="s">
        <v>719</v>
      </c>
      <c r="B318" s="206" t="s">
        <v>1209</v>
      </c>
      <c r="C318" s="207" t="s">
        <v>1219</v>
      </c>
      <c r="D318" s="208" t="s">
        <v>826</v>
      </c>
      <c r="E318" s="209">
        <v>414.75</v>
      </c>
      <c r="F318" s="210" t="s">
        <v>1211</v>
      </c>
    </row>
    <row r="319" spans="1:6">
      <c r="A319" s="206" t="s">
        <v>719</v>
      </c>
      <c r="B319" s="206" t="s">
        <v>1209</v>
      </c>
      <c r="C319" s="207" t="s">
        <v>1220</v>
      </c>
      <c r="D319" s="208" t="s">
        <v>826</v>
      </c>
      <c r="E319" s="209">
        <v>414.75</v>
      </c>
      <c r="F319" s="214" t="s">
        <v>1214</v>
      </c>
    </row>
    <row r="320" spans="1:6">
      <c r="A320" s="206" t="s">
        <v>719</v>
      </c>
      <c r="B320" s="206" t="s">
        <v>1209</v>
      </c>
      <c r="C320" s="211" t="s">
        <v>1221</v>
      </c>
      <c r="D320" s="212" t="s">
        <v>826</v>
      </c>
      <c r="E320" s="213">
        <v>3669.75</v>
      </c>
      <c r="F320" s="214" t="s">
        <v>1214</v>
      </c>
    </row>
    <row r="321" spans="1:6">
      <c r="A321" s="206" t="s">
        <v>719</v>
      </c>
      <c r="B321" s="206" t="s">
        <v>1209</v>
      </c>
      <c r="C321" s="207" t="s">
        <v>1222</v>
      </c>
      <c r="D321" s="208" t="s">
        <v>1223</v>
      </c>
      <c r="E321" s="209">
        <v>866.25</v>
      </c>
      <c r="F321" s="214" t="s">
        <v>1214</v>
      </c>
    </row>
    <row r="322" spans="1:6" ht="24">
      <c r="A322" s="206" t="s">
        <v>719</v>
      </c>
      <c r="B322" s="206" t="s">
        <v>1209</v>
      </c>
      <c r="C322" s="207" t="s">
        <v>1224</v>
      </c>
      <c r="D322" s="208" t="s">
        <v>826</v>
      </c>
      <c r="E322" s="209">
        <v>8096</v>
      </c>
      <c r="F322" s="214" t="s">
        <v>1214</v>
      </c>
    </row>
    <row r="323" spans="1:6" ht="24">
      <c r="A323" s="206" t="s">
        <v>719</v>
      </c>
      <c r="B323" s="206" t="s">
        <v>1209</v>
      </c>
      <c r="C323" s="207" t="s">
        <v>1225</v>
      </c>
      <c r="D323" s="208" t="s">
        <v>826</v>
      </c>
      <c r="E323" s="209">
        <v>8000</v>
      </c>
      <c r="F323" s="214" t="s">
        <v>1214</v>
      </c>
    </row>
    <row r="324" spans="1:6">
      <c r="A324" s="206" t="s">
        <v>719</v>
      </c>
      <c r="B324" s="206" t="s">
        <v>1209</v>
      </c>
      <c r="C324" s="211" t="s">
        <v>1226</v>
      </c>
      <c r="D324" s="212" t="s">
        <v>826</v>
      </c>
      <c r="E324" s="213">
        <v>167.27</v>
      </c>
      <c r="F324" s="214" t="s">
        <v>1214</v>
      </c>
    </row>
    <row r="325" spans="1:6" ht="30.75" customHeight="1">
      <c r="A325" s="206" t="s">
        <v>719</v>
      </c>
      <c r="B325" s="206" t="s">
        <v>1209</v>
      </c>
      <c r="C325" s="207" t="s">
        <v>1227</v>
      </c>
      <c r="D325" s="208" t="s">
        <v>826</v>
      </c>
      <c r="E325" s="209">
        <v>402.67669999999998</v>
      </c>
      <c r="F325" s="210" t="s">
        <v>1211</v>
      </c>
    </row>
    <row r="326" spans="1:6">
      <c r="A326" s="206" t="s">
        <v>719</v>
      </c>
      <c r="B326" s="206" t="s">
        <v>1209</v>
      </c>
      <c r="C326" s="207" t="s">
        <v>1228</v>
      </c>
      <c r="D326" s="208" t="s">
        <v>826</v>
      </c>
      <c r="E326" s="209">
        <v>600.9153</v>
      </c>
      <c r="F326" s="210" t="s">
        <v>1211</v>
      </c>
    </row>
    <row r="327" spans="1:6">
      <c r="A327" s="206" t="s">
        <v>719</v>
      </c>
      <c r="B327" s="206" t="s">
        <v>1209</v>
      </c>
      <c r="C327" s="207" t="s">
        <v>1229</v>
      </c>
      <c r="D327" s="208" t="s">
        <v>1223</v>
      </c>
      <c r="E327" s="209">
        <v>489.40600000000001</v>
      </c>
      <c r="F327" s="214" t="s">
        <v>1214</v>
      </c>
    </row>
    <row r="328" spans="1:6" ht="24.75" customHeight="1">
      <c r="A328" s="206" t="s">
        <v>719</v>
      </c>
      <c r="B328" s="206" t="s">
        <v>1209</v>
      </c>
      <c r="C328" s="207" t="s">
        <v>1230</v>
      </c>
      <c r="D328" s="208" t="s">
        <v>826</v>
      </c>
      <c r="E328" s="209">
        <v>455.48</v>
      </c>
      <c r="F328" s="210" t="s">
        <v>1211</v>
      </c>
    </row>
    <row r="329" spans="1:6" ht="24">
      <c r="A329" s="86" t="s">
        <v>735</v>
      </c>
      <c r="B329" s="86" t="s">
        <v>1231</v>
      </c>
      <c r="C329" s="87" t="s">
        <v>1232</v>
      </c>
      <c r="D329" s="88" t="s">
        <v>826</v>
      </c>
      <c r="E329" s="89">
        <v>6490</v>
      </c>
      <c r="F329" s="126" t="s">
        <v>1233</v>
      </c>
    </row>
    <row r="330" spans="1:6" ht="24">
      <c r="A330" s="86" t="s">
        <v>1234</v>
      </c>
      <c r="B330" s="86" t="s">
        <v>1235</v>
      </c>
      <c r="C330" s="87" t="s">
        <v>1236</v>
      </c>
      <c r="D330" s="88" t="s">
        <v>990</v>
      </c>
      <c r="E330" s="89">
        <v>460.2</v>
      </c>
      <c r="F330" s="126" t="s">
        <v>1237</v>
      </c>
    </row>
    <row r="331" spans="1:6" ht="36">
      <c r="A331" s="86" t="s">
        <v>631</v>
      </c>
      <c r="B331" s="86" t="s">
        <v>1238</v>
      </c>
      <c r="C331" s="87" t="s">
        <v>1239</v>
      </c>
      <c r="D331" s="88" t="s">
        <v>1240</v>
      </c>
      <c r="E331" s="89">
        <v>44877.760000000002</v>
      </c>
      <c r="F331" s="126" t="s">
        <v>1241</v>
      </c>
    </row>
    <row r="332" spans="1:6">
      <c r="A332" s="90" t="s">
        <v>689</v>
      </c>
      <c r="B332" s="90" t="s">
        <v>1242</v>
      </c>
      <c r="C332" s="87" t="s">
        <v>1243</v>
      </c>
      <c r="D332" s="88" t="s">
        <v>1244</v>
      </c>
      <c r="E332" s="89">
        <v>3000</v>
      </c>
      <c r="F332" s="126" t="s">
        <v>1245</v>
      </c>
    </row>
    <row r="333" spans="1:6" ht="24">
      <c r="A333" s="215" t="s">
        <v>1246</v>
      </c>
      <c r="B333" s="215" t="s">
        <v>1247</v>
      </c>
      <c r="C333" s="216" t="s">
        <v>1248</v>
      </c>
      <c r="D333" s="217" t="s">
        <v>826</v>
      </c>
      <c r="E333" s="218">
        <v>23562.5</v>
      </c>
      <c r="F333" s="219" t="s">
        <v>1249</v>
      </c>
    </row>
    <row r="334" spans="1:6" ht="24">
      <c r="A334" s="215" t="s">
        <v>1246</v>
      </c>
      <c r="B334" s="215" t="s">
        <v>1247</v>
      </c>
      <c r="C334" s="216" t="s">
        <v>1250</v>
      </c>
      <c r="D334" s="217" t="s">
        <v>826</v>
      </c>
      <c r="E334" s="218">
        <v>102660</v>
      </c>
      <c r="F334" s="219" t="s">
        <v>1249</v>
      </c>
    </row>
    <row r="335" spans="1:6" ht="20.25" customHeight="1">
      <c r="A335" s="220" t="s">
        <v>1251</v>
      </c>
      <c r="B335" s="220" t="s">
        <v>1252</v>
      </c>
      <c r="C335" s="221" t="s">
        <v>1253</v>
      </c>
      <c r="D335" s="222" t="s">
        <v>826</v>
      </c>
      <c r="E335" s="223">
        <v>590</v>
      </c>
      <c r="F335" s="224" t="s">
        <v>1254</v>
      </c>
    </row>
    <row r="336" spans="1:6" ht="15" customHeight="1">
      <c r="A336" s="220" t="s">
        <v>1251</v>
      </c>
      <c r="B336" s="220" t="s">
        <v>1252</v>
      </c>
      <c r="C336" s="221" t="s">
        <v>1255</v>
      </c>
      <c r="D336" s="222" t="s">
        <v>826</v>
      </c>
      <c r="E336" s="223">
        <v>2124</v>
      </c>
      <c r="F336" s="224" t="s">
        <v>1254</v>
      </c>
    </row>
    <row r="337" spans="1:6" ht="14.1" customHeight="1">
      <c r="A337" s="220" t="s">
        <v>1251</v>
      </c>
      <c r="B337" s="220" t="s">
        <v>1252</v>
      </c>
      <c r="C337" s="221" t="s">
        <v>1256</v>
      </c>
      <c r="D337" s="222" t="s">
        <v>1257</v>
      </c>
      <c r="E337" s="223">
        <v>2832</v>
      </c>
      <c r="F337" s="224" t="s">
        <v>1254</v>
      </c>
    </row>
    <row r="338" spans="1:6">
      <c r="A338" s="220" t="s">
        <v>1251</v>
      </c>
      <c r="B338" s="220" t="s">
        <v>1252</v>
      </c>
      <c r="C338" s="221" t="s">
        <v>1258</v>
      </c>
      <c r="D338" s="222" t="s">
        <v>1257</v>
      </c>
      <c r="E338" s="223">
        <v>2548.8000000000002</v>
      </c>
      <c r="F338" s="224" t="s">
        <v>1254</v>
      </c>
    </row>
    <row r="339" spans="1:6" ht="15" customHeight="1">
      <c r="A339" s="220" t="s">
        <v>1251</v>
      </c>
      <c r="B339" s="220" t="s">
        <v>1252</v>
      </c>
      <c r="C339" s="221" t="s">
        <v>1259</v>
      </c>
      <c r="D339" s="222" t="s">
        <v>1257</v>
      </c>
      <c r="E339" s="223">
        <v>2360</v>
      </c>
      <c r="F339" s="224" t="s">
        <v>1254</v>
      </c>
    </row>
    <row r="340" spans="1:6" ht="24">
      <c r="A340" s="220" t="s">
        <v>1251</v>
      </c>
      <c r="B340" s="220" t="s">
        <v>1252</v>
      </c>
      <c r="C340" s="221" t="s">
        <v>1260</v>
      </c>
      <c r="D340" s="222" t="s">
        <v>1257</v>
      </c>
      <c r="E340" s="223">
        <v>2360</v>
      </c>
      <c r="F340" s="224" t="s">
        <v>1254</v>
      </c>
    </row>
    <row r="341" spans="1:6">
      <c r="A341" s="220" t="s">
        <v>1251</v>
      </c>
      <c r="B341" s="220" t="s">
        <v>1252</v>
      </c>
      <c r="C341" s="221" t="s">
        <v>1261</v>
      </c>
      <c r="D341" s="222" t="s">
        <v>1257</v>
      </c>
      <c r="E341" s="223">
        <v>708</v>
      </c>
      <c r="F341" s="224" t="s">
        <v>1254</v>
      </c>
    </row>
    <row r="342" spans="1:6">
      <c r="A342" s="220" t="s">
        <v>1251</v>
      </c>
      <c r="B342" s="220" t="s">
        <v>1252</v>
      </c>
      <c r="C342" s="221" t="s">
        <v>1262</v>
      </c>
      <c r="D342" s="222" t="s">
        <v>826</v>
      </c>
      <c r="E342" s="223">
        <v>7670</v>
      </c>
      <c r="F342" s="224" t="s">
        <v>1254</v>
      </c>
    </row>
    <row r="343" spans="1:6" ht="24">
      <c r="A343" s="220" t="s">
        <v>1251</v>
      </c>
      <c r="B343" s="220" t="s">
        <v>1252</v>
      </c>
      <c r="C343" s="221" t="s">
        <v>1263</v>
      </c>
      <c r="D343" s="222" t="s">
        <v>1257</v>
      </c>
      <c r="E343" s="223">
        <v>2548.8000000000002</v>
      </c>
      <c r="F343" s="224" t="s">
        <v>1254</v>
      </c>
    </row>
    <row r="344" spans="1:6" ht="24">
      <c r="A344" s="220" t="s">
        <v>1251</v>
      </c>
      <c r="B344" s="220" t="s">
        <v>1252</v>
      </c>
      <c r="C344" s="221" t="s">
        <v>1264</v>
      </c>
      <c r="D344" s="222" t="s">
        <v>826</v>
      </c>
      <c r="E344" s="223">
        <v>2360</v>
      </c>
      <c r="F344" s="224" t="s">
        <v>1254</v>
      </c>
    </row>
    <row r="345" spans="1:6" ht="24">
      <c r="A345" s="220" t="s">
        <v>1251</v>
      </c>
      <c r="B345" s="220" t="s">
        <v>1252</v>
      </c>
      <c r="C345" s="221" t="s">
        <v>1265</v>
      </c>
      <c r="D345" s="222" t="s">
        <v>826</v>
      </c>
      <c r="E345" s="223">
        <v>1770</v>
      </c>
      <c r="F345" s="224" t="s">
        <v>1254</v>
      </c>
    </row>
    <row r="346" spans="1:6">
      <c r="A346" s="220" t="s">
        <v>1251</v>
      </c>
      <c r="B346" s="220" t="s">
        <v>1252</v>
      </c>
      <c r="C346" s="221" t="s">
        <v>1266</v>
      </c>
      <c r="D346" s="222" t="s">
        <v>826</v>
      </c>
      <c r="E346" s="223">
        <v>1121</v>
      </c>
      <c r="F346" s="224" t="s">
        <v>1254</v>
      </c>
    </row>
    <row r="347" spans="1:6">
      <c r="A347" s="225" t="s">
        <v>1267</v>
      </c>
      <c r="B347" s="225" t="s">
        <v>1268</v>
      </c>
      <c r="C347" s="226" t="s">
        <v>1269</v>
      </c>
      <c r="D347" s="227" t="s">
        <v>826</v>
      </c>
      <c r="E347" s="228">
        <v>1770</v>
      </c>
      <c r="F347" s="229" t="s">
        <v>1270</v>
      </c>
    </row>
    <row r="348" spans="1:6" ht="24">
      <c r="A348" s="225" t="s">
        <v>1267</v>
      </c>
      <c r="B348" s="225" t="s">
        <v>1268</v>
      </c>
      <c r="C348" s="226" t="s">
        <v>1271</v>
      </c>
      <c r="D348" s="227" t="s">
        <v>826</v>
      </c>
      <c r="E348" s="228">
        <v>1062</v>
      </c>
      <c r="F348" s="229" t="s">
        <v>1270</v>
      </c>
    </row>
    <row r="349" spans="1:6">
      <c r="A349" s="225" t="s">
        <v>1267</v>
      </c>
      <c r="B349" s="225" t="s">
        <v>1268</v>
      </c>
      <c r="C349" s="226" t="s">
        <v>1272</v>
      </c>
      <c r="D349" s="227" t="s">
        <v>826</v>
      </c>
      <c r="E349" s="228">
        <v>420.55200000000002</v>
      </c>
      <c r="F349" s="229" t="s">
        <v>1270</v>
      </c>
    </row>
    <row r="350" spans="1:6" ht="24">
      <c r="A350" s="225" t="s">
        <v>1267</v>
      </c>
      <c r="B350" s="225" t="s">
        <v>1268</v>
      </c>
      <c r="C350" s="226" t="s">
        <v>1273</v>
      </c>
      <c r="D350" s="227" t="s">
        <v>826</v>
      </c>
      <c r="E350" s="228">
        <v>420.73</v>
      </c>
      <c r="F350" s="229" t="s">
        <v>1270</v>
      </c>
    </row>
    <row r="351" spans="1:6" ht="24">
      <c r="A351" s="225" t="s">
        <v>1267</v>
      </c>
      <c r="B351" s="225" t="s">
        <v>1268</v>
      </c>
      <c r="C351" s="226" t="s">
        <v>1274</v>
      </c>
      <c r="D351" s="227" t="s">
        <v>826</v>
      </c>
      <c r="E351" s="228">
        <v>1379.48</v>
      </c>
      <c r="F351" s="229" t="s">
        <v>1270</v>
      </c>
    </row>
    <row r="352" spans="1:6" ht="24">
      <c r="A352" s="225" t="s">
        <v>1267</v>
      </c>
      <c r="B352" s="225" t="s">
        <v>1268</v>
      </c>
      <c r="C352" s="226" t="s">
        <v>1274</v>
      </c>
      <c r="D352" s="227" t="s">
        <v>826</v>
      </c>
      <c r="E352" s="228">
        <v>486.69200000000001</v>
      </c>
      <c r="F352" s="229" t="s">
        <v>1270</v>
      </c>
    </row>
    <row r="353" spans="1:6" ht="24">
      <c r="A353" s="225" t="s">
        <v>1267</v>
      </c>
      <c r="B353" s="225" t="s">
        <v>1268</v>
      </c>
      <c r="C353" s="226" t="s">
        <v>1275</v>
      </c>
      <c r="D353" s="227" t="s">
        <v>826</v>
      </c>
      <c r="E353" s="228">
        <v>420.09199999999998</v>
      </c>
      <c r="F353" s="229" t="s">
        <v>1270</v>
      </c>
    </row>
    <row r="354" spans="1:6" ht="24">
      <c r="A354" s="225" t="s">
        <v>1267</v>
      </c>
      <c r="B354" s="225" t="s">
        <v>1268</v>
      </c>
      <c r="C354" s="226" t="s">
        <v>1276</v>
      </c>
      <c r="D354" s="227" t="s">
        <v>826</v>
      </c>
      <c r="E354" s="228">
        <v>422.358</v>
      </c>
      <c r="F354" s="229" t="s">
        <v>1270</v>
      </c>
    </row>
    <row r="355" spans="1:6" ht="15" customHeight="1">
      <c r="A355" s="225" t="s">
        <v>1267</v>
      </c>
      <c r="B355" s="225" t="s">
        <v>1268</v>
      </c>
      <c r="C355" s="226" t="s">
        <v>1277</v>
      </c>
      <c r="D355" s="227" t="s">
        <v>826</v>
      </c>
      <c r="E355" s="228">
        <v>422.44</v>
      </c>
      <c r="F355" s="229" t="s">
        <v>1270</v>
      </c>
    </row>
    <row r="356" spans="1:6" ht="24">
      <c r="A356" s="225" t="s">
        <v>1267</v>
      </c>
      <c r="B356" s="225" t="s">
        <v>1268</v>
      </c>
      <c r="C356" s="226" t="s">
        <v>1278</v>
      </c>
      <c r="D356" s="227" t="s">
        <v>826</v>
      </c>
      <c r="E356" s="228">
        <v>422.62799999999999</v>
      </c>
      <c r="F356" s="229" t="s">
        <v>1270</v>
      </c>
    </row>
    <row r="357" spans="1:6" ht="14.1" customHeight="1">
      <c r="A357" s="225" t="s">
        <v>1267</v>
      </c>
      <c r="B357" s="225" t="s">
        <v>1268</v>
      </c>
      <c r="C357" s="226" t="s">
        <v>1279</v>
      </c>
      <c r="D357" s="227" t="s">
        <v>826</v>
      </c>
      <c r="E357" s="228">
        <v>810.41200000000003</v>
      </c>
      <c r="F357" s="229" t="s">
        <v>1270</v>
      </c>
    </row>
    <row r="358" spans="1:6">
      <c r="A358" s="225" t="s">
        <v>1267</v>
      </c>
      <c r="B358" s="225" t="s">
        <v>1268</v>
      </c>
      <c r="C358" s="226" t="s">
        <v>1280</v>
      </c>
      <c r="D358" s="227" t="s">
        <v>826</v>
      </c>
      <c r="E358" s="228">
        <v>1069.47</v>
      </c>
      <c r="F358" s="229" t="s">
        <v>1270</v>
      </c>
    </row>
    <row r="359" spans="1:6" ht="18" customHeight="1">
      <c r="A359" s="225" t="s">
        <v>1267</v>
      </c>
      <c r="B359" s="225" t="s">
        <v>1268</v>
      </c>
      <c r="C359" s="226" t="s">
        <v>1281</v>
      </c>
      <c r="D359" s="227" t="s">
        <v>826</v>
      </c>
      <c r="E359" s="228">
        <v>3499.9967000000001</v>
      </c>
      <c r="F359" s="229" t="s">
        <v>1270</v>
      </c>
    </row>
    <row r="360" spans="1:6" ht="18.95" customHeight="1">
      <c r="A360" s="225" t="s">
        <v>1267</v>
      </c>
      <c r="B360" s="225" t="s">
        <v>1268</v>
      </c>
      <c r="C360" s="226" t="s">
        <v>1282</v>
      </c>
      <c r="D360" s="227" t="s">
        <v>826</v>
      </c>
      <c r="E360" s="228">
        <v>200.6</v>
      </c>
      <c r="F360" s="229" t="s">
        <v>1270</v>
      </c>
    </row>
    <row r="361" spans="1:6" ht="15.95" customHeight="1">
      <c r="A361" s="225" t="s">
        <v>1267</v>
      </c>
      <c r="B361" s="225" t="s">
        <v>1268</v>
      </c>
      <c r="C361" s="226" t="s">
        <v>1283</v>
      </c>
      <c r="D361" s="227" t="s">
        <v>826</v>
      </c>
      <c r="E361" s="228">
        <v>17.405000000000001</v>
      </c>
      <c r="F361" s="229" t="s">
        <v>1270</v>
      </c>
    </row>
    <row r="362" spans="1:6" ht="21" customHeight="1">
      <c r="A362" s="225" t="s">
        <v>1267</v>
      </c>
      <c r="B362" s="225" t="s">
        <v>1268</v>
      </c>
      <c r="C362" s="226" t="s">
        <v>1284</v>
      </c>
      <c r="D362" s="227" t="s">
        <v>826</v>
      </c>
      <c r="E362" s="228">
        <v>101.48</v>
      </c>
      <c r="F362" s="229" t="s">
        <v>1270</v>
      </c>
    </row>
    <row r="363" spans="1:6">
      <c r="A363" s="225" t="s">
        <v>1267</v>
      </c>
      <c r="B363" s="225" t="s">
        <v>1268</v>
      </c>
      <c r="C363" s="226" t="s">
        <v>1285</v>
      </c>
      <c r="D363" s="227" t="s">
        <v>826</v>
      </c>
      <c r="E363" s="228">
        <v>15.281000000000001</v>
      </c>
      <c r="F363" s="229" t="s">
        <v>1270</v>
      </c>
    </row>
    <row r="364" spans="1:6">
      <c r="A364" s="225" t="s">
        <v>1267</v>
      </c>
      <c r="B364" s="225" t="s">
        <v>1268</v>
      </c>
      <c r="C364" s="226" t="s">
        <v>1286</v>
      </c>
      <c r="D364" s="227" t="s">
        <v>826</v>
      </c>
      <c r="E364" s="228">
        <v>34.81</v>
      </c>
      <c r="F364" s="229" t="s">
        <v>1270</v>
      </c>
    </row>
    <row r="365" spans="1:6">
      <c r="A365" s="225" t="s">
        <v>1267</v>
      </c>
      <c r="B365" s="225" t="s">
        <v>1268</v>
      </c>
      <c r="C365" s="226" t="s">
        <v>1287</v>
      </c>
      <c r="D365" s="227" t="s">
        <v>826</v>
      </c>
      <c r="E365" s="228">
        <v>77.88</v>
      </c>
      <c r="F365" s="229" t="s">
        <v>1270</v>
      </c>
    </row>
    <row r="366" spans="1:6">
      <c r="A366" s="225" t="s">
        <v>1267</v>
      </c>
      <c r="B366" s="225" t="s">
        <v>1268</v>
      </c>
      <c r="C366" s="226" t="s">
        <v>1288</v>
      </c>
      <c r="D366" s="227" t="s">
        <v>850</v>
      </c>
      <c r="E366" s="228">
        <v>403.79669999999999</v>
      </c>
      <c r="F366" s="229" t="s">
        <v>1270</v>
      </c>
    </row>
    <row r="367" spans="1:6">
      <c r="A367" s="225" t="s">
        <v>1267</v>
      </c>
      <c r="B367" s="225" t="s">
        <v>1268</v>
      </c>
      <c r="C367" s="226" t="s">
        <v>1289</v>
      </c>
      <c r="D367" s="227" t="s">
        <v>850</v>
      </c>
      <c r="E367" s="228">
        <v>36</v>
      </c>
      <c r="F367" s="229" t="s">
        <v>1270</v>
      </c>
    </row>
    <row r="368" spans="1:6">
      <c r="A368" s="225" t="s">
        <v>1267</v>
      </c>
      <c r="B368" s="225" t="s">
        <v>1268</v>
      </c>
      <c r="C368" s="226" t="s">
        <v>1290</v>
      </c>
      <c r="D368" s="227" t="s">
        <v>850</v>
      </c>
      <c r="E368" s="228">
        <v>154.875</v>
      </c>
      <c r="F368" s="229" t="s">
        <v>1270</v>
      </c>
    </row>
    <row r="369" spans="1:6">
      <c r="A369" s="225" t="s">
        <v>1267</v>
      </c>
      <c r="B369" s="225" t="s">
        <v>1268</v>
      </c>
      <c r="C369" s="225" t="s">
        <v>1291</v>
      </c>
      <c r="D369" s="227" t="s">
        <v>826</v>
      </c>
      <c r="E369" s="230">
        <v>121.54</v>
      </c>
      <c r="F369" s="231" t="s">
        <v>1270</v>
      </c>
    </row>
    <row r="370" spans="1:6" ht="18" customHeight="1">
      <c r="A370" s="225" t="s">
        <v>1267</v>
      </c>
      <c r="B370" s="225" t="s">
        <v>1268</v>
      </c>
      <c r="C370" s="226" t="s">
        <v>1292</v>
      </c>
      <c r="D370" s="227" t="s">
        <v>826</v>
      </c>
      <c r="E370" s="228">
        <v>510.04250000000002</v>
      </c>
      <c r="F370" s="229" t="s">
        <v>1270</v>
      </c>
    </row>
    <row r="371" spans="1:6" ht="24">
      <c r="A371" s="225" t="s">
        <v>1267</v>
      </c>
      <c r="B371" s="225" t="s">
        <v>1268</v>
      </c>
      <c r="C371" s="226" t="s">
        <v>1293</v>
      </c>
      <c r="D371" s="227" t="s">
        <v>826</v>
      </c>
      <c r="E371" s="228">
        <v>510.04250000000002</v>
      </c>
      <c r="F371" s="229" t="s">
        <v>1270</v>
      </c>
    </row>
    <row r="372" spans="1:6" ht="24">
      <c r="A372" s="225" t="s">
        <v>1267</v>
      </c>
      <c r="B372" s="225" t="s">
        <v>1268</v>
      </c>
      <c r="C372" s="226" t="s">
        <v>1294</v>
      </c>
      <c r="D372" s="227" t="s">
        <v>826</v>
      </c>
      <c r="E372" s="228">
        <v>445.214</v>
      </c>
      <c r="F372" s="229" t="s">
        <v>1270</v>
      </c>
    </row>
    <row r="373" spans="1:6" ht="24">
      <c r="A373" s="225" t="s">
        <v>1267</v>
      </c>
      <c r="B373" s="225" t="s">
        <v>1268</v>
      </c>
      <c r="C373" s="226" t="s">
        <v>1295</v>
      </c>
      <c r="D373" s="227" t="s">
        <v>826</v>
      </c>
      <c r="E373" s="228">
        <v>445.21409999999997</v>
      </c>
      <c r="F373" s="229" t="s">
        <v>1270</v>
      </c>
    </row>
    <row r="374" spans="1:6" ht="21.75" customHeight="1">
      <c r="A374" s="225" t="s">
        <v>1267</v>
      </c>
      <c r="B374" s="225" t="s">
        <v>1268</v>
      </c>
      <c r="C374" s="226" t="s">
        <v>1295</v>
      </c>
      <c r="D374" s="227" t="s">
        <v>826</v>
      </c>
      <c r="E374" s="228">
        <v>437.91</v>
      </c>
      <c r="F374" s="229" t="s">
        <v>1270</v>
      </c>
    </row>
    <row r="375" spans="1:6" ht="24">
      <c r="A375" s="225" t="s">
        <v>1267</v>
      </c>
      <c r="B375" s="225" t="s">
        <v>1268</v>
      </c>
      <c r="C375" s="226" t="s">
        <v>1296</v>
      </c>
      <c r="D375" s="227" t="s">
        <v>826</v>
      </c>
      <c r="E375" s="228">
        <v>440.16329999999999</v>
      </c>
      <c r="F375" s="229" t="s">
        <v>1270</v>
      </c>
    </row>
    <row r="376" spans="1:6" ht="24">
      <c r="A376" s="225" t="s">
        <v>1267</v>
      </c>
      <c r="B376" s="225" t="s">
        <v>1268</v>
      </c>
      <c r="C376" s="226" t="s">
        <v>1297</v>
      </c>
      <c r="D376" s="227" t="s">
        <v>826</v>
      </c>
      <c r="E376" s="228">
        <v>439.49</v>
      </c>
      <c r="F376" s="229" t="s">
        <v>1270</v>
      </c>
    </row>
    <row r="377" spans="1:6" ht="24">
      <c r="A377" s="225" t="s">
        <v>1267</v>
      </c>
      <c r="B377" s="225" t="s">
        <v>1268</v>
      </c>
      <c r="C377" s="226" t="s">
        <v>1298</v>
      </c>
      <c r="D377" s="227" t="s">
        <v>826</v>
      </c>
      <c r="E377" s="228">
        <v>442.005</v>
      </c>
      <c r="F377" s="229" t="s">
        <v>1270</v>
      </c>
    </row>
    <row r="378" spans="1:6" ht="24">
      <c r="A378" s="225" t="s">
        <v>1267</v>
      </c>
      <c r="B378" s="225" t="s">
        <v>1268</v>
      </c>
      <c r="C378" s="226" t="s">
        <v>1299</v>
      </c>
      <c r="D378" s="227" t="s">
        <v>826</v>
      </c>
      <c r="E378" s="228">
        <v>439.49</v>
      </c>
      <c r="F378" s="229" t="s">
        <v>1270</v>
      </c>
    </row>
    <row r="379" spans="1:6" ht="24">
      <c r="A379" s="225" t="s">
        <v>1267</v>
      </c>
      <c r="B379" s="225" t="s">
        <v>1268</v>
      </c>
      <c r="C379" s="226" t="s">
        <v>1300</v>
      </c>
      <c r="D379" s="227" t="s">
        <v>826</v>
      </c>
      <c r="E379" s="228">
        <v>835.00300000000004</v>
      </c>
      <c r="F379" s="229" t="s">
        <v>1270</v>
      </c>
    </row>
    <row r="380" spans="1:6" ht="24">
      <c r="A380" s="225" t="s">
        <v>1267</v>
      </c>
      <c r="B380" s="225" t="s">
        <v>1268</v>
      </c>
      <c r="C380" s="226" t="s">
        <v>1301</v>
      </c>
      <c r="D380" s="227" t="s">
        <v>826</v>
      </c>
      <c r="E380" s="228">
        <v>1110</v>
      </c>
      <c r="F380" s="229" t="s">
        <v>1270</v>
      </c>
    </row>
    <row r="381" spans="1:6" ht="24">
      <c r="A381" s="225" t="s">
        <v>1267</v>
      </c>
      <c r="B381" s="225" t="s">
        <v>1268</v>
      </c>
      <c r="C381" s="226" t="s">
        <v>1302</v>
      </c>
      <c r="D381" s="227" t="s">
        <v>826</v>
      </c>
      <c r="E381" s="228">
        <v>932.61249999999995</v>
      </c>
      <c r="F381" s="229" t="s">
        <v>1270</v>
      </c>
    </row>
    <row r="382" spans="1:6" ht="24">
      <c r="A382" s="225" t="s">
        <v>1267</v>
      </c>
      <c r="B382" s="225" t="s">
        <v>1268</v>
      </c>
      <c r="C382" s="226" t="s">
        <v>1303</v>
      </c>
      <c r="D382" s="227" t="s">
        <v>826</v>
      </c>
      <c r="E382" s="228">
        <v>932.39</v>
      </c>
      <c r="F382" s="229" t="s">
        <v>1270</v>
      </c>
    </row>
    <row r="383" spans="1:6" ht="24">
      <c r="A383" s="225" t="s">
        <v>1267</v>
      </c>
      <c r="B383" s="225" t="s">
        <v>1268</v>
      </c>
      <c r="C383" s="226" t="s">
        <v>1304</v>
      </c>
      <c r="D383" s="227" t="s">
        <v>826</v>
      </c>
      <c r="E383" s="228">
        <v>932.39</v>
      </c>
      <c r="F383" s="229" t="s">
        <v>1270</v>
      </c>
    </row>
    <row r="384" spans="1:6" ht="24">
      <c r="A384" s="225" t="s">
        <v>1267</v>
      </c>
      <c r="B384" s="225" t="s">
        <v>1268</v>
      </c>
      <c r="C384" s="226" t="s">
        <v>1305</v>
      </c>
      <c r="D384" s="227" t="s">
        <v>826</v>
      </c>
      <c r="E384" s="228">
        <v>1015</v>
      </c>
      <c r="F384" s="229" t="s">
        <v>1270</v>
      </c>
    </row>
    <row r="385" spans="1:6" ht="24">
      <c r="A385" s="225" t="s">
        <v>1267</v>
      </c>
      <c r="B385" s="225" t="s">
        <v>1268</v>
      </c>
      <c r="C385" s="226" t="s">
        <v>1306</v>
      </c>
      <c r="D385" s="227" t="s">
        <v>826</v>
      </c>
      <c r="E385" s="228">
        <v>927.75</v>
      </c>
      <c r="F385" s="229" t="s">
        <v>1270</v>
      </c>
    </row>
    <row r="386" spans="1:6" ht="24">
      <c r="A386" s="225" t="s">
        <v>1267</v>
      </c>
      <c r="B386" s="225" t="s">
        <v>1268</v>
      </c>
      <c r="C386" s="226" t="s">
        <v>1307</v>
      </c>
      <c r="D386" s="227" t="s">
        <v>826</v>
      </c>
      <c r="E386" s="228">
        <v>922.77329999999995</v>
      </c>
      <c r="F386" s="229" t="s">
        <v>1270</v>
      </c>
    </row>
    <row r="387" spans="1:6" ht="24">
      <c r="A387" s="225" t="s">
        <v>1267</v>
      </c>
      <c r="B387" s="225" t="s">
        <v>1268</v>
      </c>
      <c r="C387" s="226" t="s">
        <v>1308</v>
      </c>
      <c r="D387" s="227" t="s">
        <v>826</v>
      </c>
      <c r="E387" s="228">
        <v>929.53330000000005</v>
      </c>
      <c r="F387" s="229" t="s">
        <v>1270</v>
      </c>
    </row>
    <row r="388" spans="1:6" ht="24">
      <c r="A388" s="225" t="s">
        <v>1267</v>
      </c>
      <c r="B388" s="225" t="s">
        <v>1268</v>
      </c>
      <c r="C388" s="226" t="s">
        <v>1309</v>
      </c>
      <c r="D388" s="227" t="s">
        <v>826</v>
      </c>
      <c r="E388" s="228">
        <v>885</v>
      </c>
      <c r="F388" s="229" t="s">
        <v>1270</v>
      </c>
    </row>
    <row r="389" spans="1:6" ht="24">
      <c r="A389" s="225" t="s">
        <v>1267</v>
      </c>
      <c r="B389" s="225" t="s">
        <v>1268</v>
      </c>
      <c r="C389" s="226" t="s">
        <v>1310</v>
      </c>
      <c r="D389" s="227" t="s">
        <v>826</v>
      </c>
      <c r="E389" s="228">
        <v>1017.5025000000001</v>
      </c>
      <c r="F389" s="229" t="s">
        <v>1270</v>
      </c>
    </row>
    <row r="390" spans="1:6" ht="24">
      <c r="A390" s="225" t="s">
        <v>1267</v>
      </c>
      <c r="B390" s="225" t="s">
        <v>1268</v>
      </c>
      <c r="C390" s="226" t="s">
        <v>1311</v>
      </c>
      <c r="D390" s="227" t="s">
        <v>826</v>
      </c>
      <c r="E390" s="228">
        <v>2700.0052000000001</v>
      </c>
      <c r="F390" s="229" t="s">
        <v>1270</v>
      </c>
    </row>
    <row r="391" spans="1:6" ht="24">
      <c r="A391" s="225" t="s">
        <v>1267</v>
      </c>
      <c r="B391" s="225" t="s">
        <v>1268</v>
      </c>
      <c r="C391" s="226" t="s">
        <v>1312</v>
      </c>
      <c r="D391" s="227" t="s">
        <v>826</v>
      </c>
      <c r="E391" s="228">
        <v>2799.9985000000001</v>
      </c>
      <c r="F391" s="229" t="s">
        <v>1270</v>
      </c>
    </row>
    <row r="392" spans="1:6" ht="24">
      <c r="A392" s="225" t="s">
        <v>1267</v>
      </c>
      <c r="B392" s="225" t="s">
        <v>1268</v>
      </c>
      <c r="C392" s="226" t="s">
        <v>1313</v>
      </c>
      <c r="D392" s="227" t="s">
        <v>826</v>
      </c>
      <c r="E392" s="228">
        <v>2149.9960000000001</v>
      </c>
      <c r="F392" s="229" t="s">
        <v>1270</v>
      </c>
    </row>
    <row r="393" spans="1:6" ht="24">
      <c r="A393" s="225" t="s">
        <v>1267</v>
      </c>
      <c r="B393" s="225" t="s">
        <v>1268</v>
      </c>
      <c r="C393" s="226" t="s">
        <v>1314</v>
      </c>
      <c r="D393" s="227" t="s">
        <v>826</v>
      </c>
      <c r="E393" s="228">
        <v>3650</v>
      </c>
      <c r="F393" s="229" t="s">
        <v>1270</v>
      </c>
    </row>
    <row r="394" spans="1:6" ht="14.1" customHeight="1">
      <c r="A394" s="225" t="s">
        <v>1267</v>
      </c>
      <c r="B394" s="225" t="s">
        <v>1268</v>
      </c>
      <c r="C394" s="226" t="s">
        <v>1315</v>
      </c>
      <c r="D394" s="227" t="s">
        <v>826</v>
      </c>
      <c r="E394" s="228">
        <v>30.68</v>
      </c>
      <c r="F394" s="229" t="s">
        <v>1270</v>
      </c>
    </row>
    <row r="395" spans="1:6" ht="24">
      <c r="A395" s="225" t="s">
        <v>1267</v>
      </c>
      <c r="B395" s="225" t="s">
        <v>1268</v>
      </c>
      <c r="C395" s="226" t="s">
        <v>1316</v>
      </c>
      <c r="D395" s="227" t="s">
        <v>826</v>
      </c>
      <c r="E395" s="228">
        <v>5039.8509999999997</v>
      </c>
      <c r="F395" s="229" t="s">
        <v>1270</v>
      </c>
    </row>
    <row r="396" spans="1:6" ht="24">
      <c r="A396" s="225" t="s">
        <v>1267</v>
      </c>
      <c r="B396" s="225" t="s">
        <v>1268</v>
      </c>
      <c r="C396" s="226" t="s">
        <v>1317</v>
      </c>
      <c r="D396" s="227" t="s">
        <v>826</v>
      </c>
      <c r="E396" s="228">
        <v>2700.0050000000001</v>
      </c>
      <c r="F396" s="229" t="s">
        <v>1270</v>
      </c>
    </row>
    <row r="397" spans="1:6">
      <c r="A397" s="225" t="s">
        <v>1267</v>
      </c>
      <c r="B397" s="225" t="s">
        <v>1268</v>
      </c>
      <c r="C397" s="226" t="s">
        <v>1318</v>
      </c>
      <c r="D397" s="227" t="s">
        <v>826</v>
      </c>
      <c r="E397" s="228">
        <v>9.9946000000000002</v>
      </c>
      <c r="F397" s="229" t="s">
        <v>1270</v>
      </c>
    </row>
    <row r="398" spans="1:6" ht="24.75" customHeight="1">
      <c r="A398" s="225" t="s">
        <v>1267</v>
      </c>
      <c r="B398" s="225" t="s">
        <v>1268</v>
      </c>
      <c r="C398" s="226" t="s">
        <v>1319</v>
      </c>
      <c r="D398" s="227" t="s">
        <v>826</v>
      </c>
      <c r="E398" s="228">
        <v>35.4</v>
      </c>
      <c r="F398" s="229" t="s">
        <v>1270</v>
      </c>
    </row>
    <row r="399" spans="1:6" ht="24">
      <c r="A399" s="225" t="s">
        <v>1267</v>
      </c>
      <c r="B399" s="225" t="s">
        <v>1268</v>
      </c>
      <c r="C399" s="226" t="s">
        <v>1320</v>
      </c>
      <c r="D399" s="227" t="s">
        <v>826</v>
      </c>
      <c r="E399" s="228">
        <v>1184.72</v>
      </c>
      <c r="F399" s="229" t="s">
        <v>1270</v>
      </c>
    </row>
    <row r="400" spans="1:6" ht="24">
      <c r="A400" s="225" t="s">
        <v>1267</v>
      </c>
      <c r="B400" s="225" t="s">
        <v>1268</v>
      </c>
      <c r="C400" s="226" t="s">
        <v>1321</v>
      </c>
      <c r="D400" s="227" t="s">
        <v>826</v>
      </c>
      <c r="E400" s="228">
        <v>2265.6</v>
      </c>
      <c r="F400" s="229" t="s">
        <v>1270</v>
      </c>
    </row>
    <row r="401" spans="1:6">
      <c r="A401" s="225" t="s">
        <v>1267</v>
      </c>
      <c r="B401" s="225" t="s">
        <v>1268</v>
      </c>
      <c r="C401" s="226" t="s">
        <v>1322</v>
      </c>
      <c r="D401" s="227" t="s">
        <v>826</v>
      </c>
      <c r="E401" s="228">
        <v>13.3222</v>
      </c>
      <c r="F401" s="229" t="s">
        <v>1270</v>
      </c>
    </row>
    <row r="402" spans="1:6">
      <c r="A402" s="225" t="s">
        <v>1267</v>
      </c>
      <c r="B402" s="225" t="s">
        <v>1268</v>
      </c>
      <c r="C402" s="226" t="s">
        <v>1323</v>
      </c>
      <c r="D402" s="227" t="s">
        <v>826</v>
      </c>
      <c r="E402" s="228">
        <v>107.675</v>
      </c>
      <c r="F402" s="229" t="s">
        <v>1270</v>
      </c>
    </row>
    <row r="403" spans="1:6" ht="21.75" customHeight="1">
      <c r="A403" s="225" t="s">
        <v>1267</v>
      </c>
      <c r="B403" s="225" t="s">
        <v>1268</v>
      </c>
      <c r="C403" s="226" t="s">
        <v>1324</v>
      </c>
      <c r="D403" s="227" t="s">
        <v>826</v>
      </c>
      <c r="E403" s="228">
        <v>21.771000000000001</v>
      </c>
      <c r="F403" s="229" t="s">
        <v>1270</v>
      </c>
    </row>
    <row r="404" spans="1:6">
      <c r="A404" s="225" t="s">
        <v>1267</v>
      </c>
      <c r="B404" s="225" t="s">
        <v>1268</v>
      </c>
      <c r="C404" s="226" t="s">
        <v>1325</v>
      </c>
      <c r="D404" s="227" t="s">
        <v>826</v>
      </c>
      <c r="E404" s="228">
        <v>7.8470000000000004</v>
      </c>
      <c r="F404" s="229" t="s">
        <v>1270</v>
      </c>
    </row>
    <row r="405" spans="1:6" ht="24">
      <c r="A405" s="225" t="s">
        <v>1267</v>
      </c>
      <c r="B405" s="225" t="s">
        <v>1268</v>
      </c>
      <c r="C405" s="226" t="s">
        <v>1326</v>
      </c>
      <c r="D405" s="227" t="s">
        <v>826</v>
      </c>
      <c r="E405" s="228">
        <v>885.4</v>
      </c>
      <c r="F405" s="229" t="s">
        <v>1270</v>
      </c>
    </row>
    <row r="406" spans="1:6" ht="24">
      <c r="A406" s="225" t="s">
        <v>1267</v>
      </c>
      <c r="B406" s="225" t="s">
        <v>1268</v>
      </c>
      <c r="C406" s="226" t="s">
        <v>1327</v>
      </c>
      <c r="D406" s="227" t="s">
        <v>826</v>
      </c>
      <c r="E406" s="228">
        <v>880.95249999999999</v>
      </c>
      <c r="F406" s="229" t="s">
        <v>1270</v>
      </c>
    </row>
    <row r="407" spans="1:6" ht="24">
      <c r="A407" s="225" t="s">
        <v>1267</v>
      </c>
      <c r="B407" s="225" t="s">
        <v>1268</v>
      </c>
      <c r="C407" s="226" t="s">
        <v>1328</v>
      </c>
      <c r="D407" s="227" t="s">
        <v>826</v>
      </c>
      <c r="E407" s="228">
        <v>889.42600000000004</v>
      </c>
      <c r="F407" s="229" t="s">
        <v>1270</v>
      </c>
    </row>
    <row r="408" spans="1:6">
      <c r="A408" s="225" t="s">
        <v>1267</v>
      </c>
      <c r="B408" s="225" t="s">
        <v>1268</v>
      </c>
      <c r="C408" s="226" t="s">
        <v>1329</v>
      </c>
      <c r="D408" s="227" t="s">
        <v>826</v>
      </c>
      <c r="E408" s="228">
        <v>20.001000000000001</v>
      </c>
      <c r="F408" s="229" t="s">
        <v>1270</v>
      </c>
    </row>
    <row r="409" spans="1:6" ht="15.95" customHeight="1">
      <c r="A409" s="225" t="s">
        <v>1267</v>
      </c>
      <c r="B409" s="225" t="s">
        <v>1268</v>
      </c>
      <c r="C409" s="229" t="s">
        <v>1330</v>
      </c>
      <c r="D409" s="227" t="s">
        <v>826</v>
      </c>
      <c r="E409" s="232">
        <v>5750.01</v>
      </c>
      <c r="F409" s="229" t="s">
        <v>1270</v>
      </c>
    </row>
    <row r="410" spans="1:6" ht="24">
      <c r="A410" s="225" t="s">
        <v>1267</v>
      </c>
      <c r="B410" s="225" t="s">
        <v>1268</v>
      </c>
      <c r="C410" s="226" t="s">
        <v>1331</v>
      </c>
      <c r="D410" s="227" t="s">
        <v>826</v>
      </c>
      <c r="E410" s="228">
        <v>4500.0006000000003</v>
      </c>
      <c r="F410" s="229" t="s">
        <v>1270</v>
      </c>
    </row>
    <row r="411" spans="1:6">
      <c r="A411" s="225" t="s">
        <v>1267</v>
      </c>
      <c r="B411" s="225" t="s">
        <v>1268</v>
      </c>
      <c r="C411" s="226" t="s">
        <v>1332</v>
      </c>
      <c r="D411" s="227" t="s">
        <v>1223</v>
      </c>
      <c r="E411" s="228">
        <v>206.5</v>
      </c>
      <c r="F411" s="229" t="s">
        <v>1270</v>
      </c>
    </row>
    <row r="412" spans="1:6">
      <c r="A412" s="225" t="s">
        <v>1267</v>
      </c>
      <c r="B412" s="225" t="s">
        <v>1268</v>
      </c>
      <c r="C412" s="226" t="s">
        <v>1333</v>
      </c>
      <c r="D412" s="227" t="s">
        <v>826</v>
      </c>
      <c r="E412" s="228">
        <v>144.9984</v>
      </c>
      <c r="F412" s="229" t="s">
        <v>1270</v>
      </c>
    </row>
    <row r="413" spans="1:6">
      <c r="A413" s="225" t="s">
        <v>1267</v>
      </c>
      <c r="B413" s="225" t="s">
        <v>1268</v>
      </c>
      <c r="C413" s="226" t="s">
        <v>1334</v>
      </c>
      <c r="D413" s="227" t="s">
        <v>826</v>
      </c>
      <c r="E413" s="228">
        <v>1407.74</v>
      </c>
      <c r="F413" s="229" t="s">
        <v>1270</v>
      </c>
    </row>
    <row r="414" spans="1:6">
      <c r="A414" s="225" t="s">
        <v>1267</v>
      </c>
      <c r="B414" s="225" t="s">
        <v>1268</v>
      </c>
      <c r="C414" s="226" t="s">
        <v>1335</v>
      </c>
      <c r="D414" s="227" t="s">
        <v>850</v>
      </c>
      <c r="E414" s="228">
        <v>71.98</v>
      </c>
      <c r="F414" s="229" t="s">
        <v>1270</v>
      </c>
    </row>
    <row r="415" spans="1:6">
      <c r="A415" s="225" t="s">
        <v>1267</v>
      </c>
      <c r="B415" s="225" t="s">
        <v>1268</v>
      </c>
      <c r="C415" s="226" t="s">
        <v>1336</v>
      </c>
      <c r="D415" s="227" t="s">
        <v>826</v>
      </c>
      <c r="E415" s="228">
        <v>55</v>
      </c>
      <c r="F415" s="229" t="s">
        <v>1270</v>
      </c>
    </row>
    <row r="416" spans="1:6">
      <c r="A416" s="225" t="s">
        <v>1267</v>
      </c>
      <c r="B416" s="225" t="s">
        <v>1268</v>
      </c>
      <c r="C416" s="226" t="s">
        <v>1337</v>
      </c>
      <c r="D416" s="227" t="s">
        <v>826</v>
      </c>
      <c r="E416" s="228">
        <v>55</v>
      </c>
      <c r="F416" s="229" t="s">
        <v>1270</v>
      </c>
    </row>
    <row r="417" spans="1:6">
      <c r="A417" s="225" t="s">
        <v>1267</v>
      </c>
      <c r="B417" s="225" t="s">
        <v>1268</v>
      </c>
      <c r="C417" s="226" t="s">
        <v>1338</v>
      </c>
      <c r="D417" s="227" t="s">
        <v>1223</v>
      </c>
      <c r="E417" s="228">
        <v>72.5</v>
      </c>
      <c r="F417" s="229" t="s">
        <v>1270</v>
      </c>
    </row>
    <row r="418" spans="1:6">
      <c r="A418" s="225" t="s">
        <v>1267</v>
      </c>
      <c r="B418" s="225" t="s">
        <v>1268</v>
      </c>
      <c r="C418" s="226" t="s">
        <v>1339</v>
      </c>
      <c r="D418" s="227" t="s">
        <v>826</v>
      </c>
      <c r="E418" s="228">
        <v>50</v>
      </c>
      <c r="F418" s="229" t="s">
        <v>1270</v>
      </c>
    </row>
    <row r="419" spans="1:6">
      <c r="A419" s="225" t="s">
        <v>1267</v>
      </c>
      <c r="B419" s="225" t="s">
        <v>1268</v>
      </c>
      <c r="C419" s="226" t="s">
        <v>1340</v>
      </c>
      <c r="D419" s="227" t="s">
        <v>826</v>
      </c>
      <c r="E419" s="228">
        <v>1121</v>
      </c>
      <c r="F419" s="229" t="s">
        <v>1270</v>
      </c>
    </row>
    <row r="420" spans="1:6">
      <c r="A420" s="225" t="s">
        <v>1267</v>
      </c>
      <c r="B420" s="225" t="s">
        <v>1268</v>
      </c>
      <c r="C420" s="226" t="s">
        <v>1341</v>
      </c>
      <c r="D420" s="227" t="s">
        <v>826</v>
      </c>
      <c r="E420" s="228">
        <v>254.99799999999999</v>
      </c>
      <c r="F420" s="229" t="s">
        <v>1270</v>
      </c>
    </row>
    <row r="421" spans="1:6">
      <c r="A421" s="225" t="s">
        <v>1267</v>
      </c>
      <c r="B421" s="225" t="s">
        <v>1268</v>
      </c>
      <c r="C421" s="226" t="s">
        <v>1341</v>
      </c>
      <c r="D421" s="227" t="s">
        <v>826</v>
      </c>
      <c r="E421" s="228">
        <v>365.8</v>
      </c>
      <c r="F421" s="229" t="s">
        <v>1270</v>
      </c>
    </row>
    <row r="422" spans="1:6">
      <c r="A422" s="225" t="s">
        <v>1267</v>
      </c>
      <c r="B422" s="225" t="s">
        <v>1268</v>
      </c>
      <c r="C422" s="229" t="s">
        <v>1342</v>
      </c>
      <c r="D422" s="227" t="s">
        <v>826</v>
      </c>
      <c r="E422" s="232">
        <v>498.99799999999999</v>
      </c>
      <c r="F422" s="229" t="s">
        <v>1270</v>
      </c>
    </row>
    <row r="423" spans="1:6" ht="24">
      <c r="A423" s="225" t="s">
        <v>1267</v>
      </c>
      <c r="B423" s="225" t="s">
        <v>1268</v>
      </c>
      <c r="C423" s="226" t="s">
        <v>1343</v>
      </c>
      <c r="D423" s="227" t="s">
        <v>826</v>
      </c>
      <c r="E423" s="228">
        <v>10.9976</v>
      </c>
      <c r="F423" s="229" t="s">
        <v>1270</v>
      </c>
    </row>
    <row r="424" spans="1:6" ht="24">
      <c r="A424" s="225" t="s">
        <v>1267</v>
      </c>
      <c r="B424" s="225" t="s">
        <v>1268</v>
      </c>
      <c r="C424" s="226" t="s">
        <v>1344</v>
      </c>
      <c r="D424" s="227" t="s">
        <v>826</v>
      </c>
      <c r="E424" s="228">
        <v>53.1</v>
      </c>
      <c r="F424" s="229" t="s">
        <v>1270</v>
      </c>
    </row>
    <row r="425" spans="1:6" ht="24">
      <c r="A425" s="225" t="s">
        <v>1267</v>
      </c>
      <c r="B425" s="225" t="s">
        <v>1268</v>
      </c>
      <c r="C425" s="226" t="s">
        <v>1345</v>
      </c>
      <c r="D425" s="227" t="s">
        <v>826</v>
      </c>
      <c r="E425" s="228">
        <v>916.505</v>
      </c>
      <c r="F425" s="229" t="s">
        <v>1270</v>
      </c>
    </row>
    <row r="426" spans="1:6" ht="24">
      <c r="A426" s="225" t="s">
        <v>1267</v>
      </c>
      <c r="B426" s="225" t="s">
        <v>1268</v>
      </c>
      <c r="C426" s="226" t="s">
        <v>1346</v>
      </c>
      <c r="D426" s="227" t="s">
        <v>826</v>
      </c>
      <c r="E426" s="228">
        <v>5015</v>
      </c>
      <c r="F426" s="229" t="s">
        <v>1270</v>
      </c>
    </row>
    <row r="427" spans="1:6" ht="24">
      <c r="A427" s="225" t="s">
        <v>1267</v>
      </c>
      <c r="B427" s="225" t="s">
        <v>1268</v>
      </c>
      <c r="C427" s="226" t="s">
        <v>1347</v>
      </c>
      <c r="D427" s="227" t="s">
        <v>826</v>
      </c>
      <c r="E427" s="228">
        <v>10584.6</v>
      </c>
      <c r="F427" s="229" t="s">
        <v>1270</v>
      </c>
    </row>
    <row r="428" spans="1:6">
      <c r="A428" s="225" t="s">
        <v>1267</v>
      </c>
      <c r="B428" s="225" t="s">
        <v>1268</v>
      </c>
      <c r="C428" s="226" t="s">
        <v>1348</v>
      </c>
      <c r="D428" s="227" t="s">
        <v>826</v>
      </c>
      <c r="E428" s="228">
        <v>8.85</v>
      </c>
      <c r="F428" s="229" t="s">
        <v>1270</v>
      </c>
    </row>
    <row r="429" spans="1:6">
      <c r="A429" s="225" t="s">
        <v>1267</v>
      </c>
      <c r="B429" s="225" t="s">
        <v>1268</v>
      </c>
      <c r="C429" s="226" t="s">
        <v>1349</v>
      </c>
      <c r="D429" s="227" t="s">
        <v>826</v>
      </c>
      <c r="E429" s="228">
        <v>26.55</v>
      </c>
      <c r="F429" s="229" t="s">
        <v>1270</v>
      </c>
    </row>
    <row r="430" spans="1:6">
      <c r="A430" s="225" t="s">
        <v>1267</v>
      </c>
      <c r="B430" s="225" t="s">
        <v>1268</v>
      </c>
      <c r="C430" s="226" t="s">
        <v>1350</v>
      </c>
      <c r="D430" s="227" t="s">
        <v>826</v>
      </c>
      <c r="E430" s="228">
        <v>71.98</v>
      </c>
      <c r="F430" s="229" t="s">
        <v>1270</v>
      </c>
    </row>
    <row r="431" spans="1:6">
      <c r="A431" s="225" t="s">
        <v>1267</v>
      </c>
      <c r="B431" s="225" t="s">
        <v>1268</v>
      </c>
      <c r="C431" s="226" t="s">
        <v>1351</v>
      </c>
      <c r="D431" s="227" t="s">
        <v>826</v>
      </c>
      <c r="E431" s="228">
        <v>278.77499999999998</v>
      </c>
      <c r="F431" s="229" t="s">
        <v>1270</v>
      </c>
    </row>
    <row r="432" spans="1:6">
      <c r="A432" s="225" t="s">
        <v>1267</v>
      </c>
      <c r="B432" s="225" t="s">
        <v>1268</v>
      </c>
      <c r="C432" s="226" t="s">
        <v>1352</v>
      </c>
      <c r="D432" s="227" t="s">
        <v>826</v>
      </c>
      <c r="E432" s="228">
        <v>32.001600000000003</v>
      </c>
      <c r="F432" s="229" t="s">
        <v>1270</v>
      </c>
    </row>
    <row r="433" spans="1:6">
      <c r="A433" s="225" t="s">
        <v>1267</v>
      </c>
      <c r="B433" s="225" t="s">
        <v>1268</v>
      </c>
      <c r="C433" s="226" t="s">
        <v>1353</v>
      </c>
      <c r="D433" s="227" t="s">
        <v>826</v>
      </c>
      <c r="E433" s="228">
        <v>33.04</v>
      </c>
      <c r="F433" s="229" t="s">
        <v>1270</v>
      </c>
    </row>
    <row r="434" spans="1:6">
      <c r="A434" s="225" t="s">
        <v>1267</v>
      </c>
      <c r="B434" s="225" t="s">
        <v>1268</v>
      </c>
      <c r="C434" s="226" t="s">
        <v>1354</v>
      </c>
      <c r="D434" s="227" t="s">
        <v>826</v>
      </c>
      <c r="E434" s="228">
        <v>24.78</v>
      </c>
      <c r="F434" s="229" t="s">
        <v>1270</v>
      </c>
    </row>
    <row r="435" spans="1:6">
      <c r="A435" s="225" t="s">
        <v>1267</v>
      </c>
      <c r="B435" s="225" t="s">
        <v>1268</v>
      </c>
      <c r="C435" s="226" t="s">
        <v>1355</v>
      </c>
      <c r="D435" s="227" t="s">
        <v>826</v>
      </c>
      <c r="E435" s="228">
        <v>21.24</v>
      </c>
      <c r="F435" s="229" t="s">
        <v>1270</v>
      </c>
    </row>
    <row r="436" spans="1:6" ht="24">
      <c r="A436" s="225" t="s">
        <v>1267</v>
      </c>
      <c r="B436" s="225" t="s">
        <v>1268</v>
      </c>
      <c r="C436" s="226" t="s">
        <v>1356</v>
      </c>
      <c r="D436" s="227" t="s">
        <v>826</v>
      </c>
      <c r="E436" s="228">
        <v>8379.4282999999996</v>
      </c>
      <c r="F436" s="229" t="s">
        <v>1270</v>
      </c>
    </row>
    <row r="437" spans="1:6" ht="24">
      <c r="A437" s="225" t="s">
        <v>1267</v>
      </c>
      <c r="B437" s="225" t="s">
        <v>1268</v>
      </c>
      <c r="C437" s="226" t="s">
        <v>1357</v>
      </c>
      <c r="D437" s="227" t="s">
        <v>826</v>
      </c>
      <c r="E437" s="228">
        <v>3100.0016999999998</v>
      </c>
      <c r="F437" s="229" t="s">
        <v>1270</v>
      </c>
    </row>
    <row r="438" spans="1:6" ht="24">
      <c r="A438" s="225" t="s">
        <v>1267</v>
      </c>
      <c r="B438" s="225" t="s">
        <v>1268</v>
      </c>
      <c r="C438" s="226" t="s">
        <v>1358</v>
      </c>
      <c r="D438" s="227" t="s">
        <v>826</v>
      </c>
      <c r="E438" s="228">
        <v>7601.18</v>
      </c>
      <c r="F438" s="229" t="s">
        <v>1270</v>
      </c>
    </row>
    <row r="439" spans="1:6">
      <c r="A439" s="225" t="s">
        <v>1267</v>
      </c>
      <c r="B439" s="225" t="s">
        <v>1268</v>
      </c>
      <c r="C439" s="226" t="s">
        <v>1359</v>
      </c>
      <c r="D439" s="227" t="s">
        <v>826</v>
      </c>
      <c r="E439" s="228">
        <v>5.31</v>
      </c>
      <c r="F439" s="229" t="s">
        <v>1270</v>
      </c>
    </row>
    <row r="440" spans="1:6">
      <c r="A440" s="225" t="s">
        <v>1267</v>
      </c>
      <c r="B440" s="225" t="s">
        <v>1268</v>
      </c>
      <c r="C440" s="226" t="s">
        <v>1360</v>
      </c>
      <c r="D440" s="227" t="s">
        <v>826</v>
      </c>
      <c r="E440" s="228">
        <v>9.6760000000000002</v>
      </c>
      <c r="F440" s="229" t="s">
        <v>1270</v>
      </c>
    </row>
    <row r="441" spans="1:6">
      <c r="A441" s="225" t="s">
        <v>1267</v>
      </c>
      <c r="B441" s="225" t="s">
        <v>1268</v>
      </c>
      <c r="C441" s="226" t="s">
        <v>1361</v>
      </c>
      <c r="D441" s="227" t="s">
        <v>826</v>
      </c>
      <c r="E441" s="228">
        <v>25.924600000000002</v>
      </c>
      <c r="F441" s="229" t="s">
        <v>1270</v>
      </c>
    </row>
    <row r="442" spans="1:6">
      <c r="A442" s="225" t="s">
        <v>1267</v>
      </c>
      <c r="B442" s="225" t="s">
        <v>1268</v>
      </c>
      <c r="C442" s="226" t="s">
        <v>1362</v>
      </c>
      <c r="D442" s="227" t="s">
        <v>826</v>
      </c>
      <c r="E442" s="228">
        <v>4163.9250000000002</v>
      </c>
      <c r="F442" s="229" t="s">
        <v>1270</v>
      </c>
    </row>
    <row r="443" spans="1:6">
      <c r="A443" s="225" t="s">
        <v>1267</v>
      </c>
      <c r="B443" s="225" t="s">
        <v>1268</v>
      </c>
      <c r="C443" s="226" t="s">
        <v>1363</v>
      </c>
      <c r="D443" s="227" t="s">
        <v>826</v>
      </c>
      <c r="E443" s="228">
        <v>15.34</v>
      </c>
      <c r="F443" s="229" t="s">
        <v>1270</v>
      </c>
    </row>
    <row r="444" spans="1:6">
      <c r="A444" s="225" t="s">
        <v>1267</v>
      </c>
      <c r="B444" s="225" t="s">
        <v>1268</v>
      </c>
      <c r="C444" s="226" t="s">
        <v>1364</v>
      </c>
      <c r="D444" s="227" t="s">
        <v>826</v>
      </c>
      <c r="E444" s="228">
        <v>788.24</v>
      </c>
      <c r="F444" s="229" t="s">
        <v>1270</v>
      </c>
    </row>
    <row r="445" spans="1:6">
      <c r="A445" s="225" t="s">
        <v>1267</v>
      </c>
      <c r="B445" s="225" t="s">
        <v>1268</v>
      </c>
      <c r="C445" s="225" t="s">
        <v>1365</v>
      </c>
      <c r="D445" s="227" t="s">
        <v>826</v>
      </c>
      <c r="E445" s="230">
        <v>1888</v>
      </c>
      <c r="F445" s="231" t="s">
        <v>1270</v>
      </c>
    </row>
    <row r="446" spans="1:6">
      <c r="A446" s="225" t="s">
        <v>1267</v>
      </c>
      <c r="B446" s="225" t="s">
        <v>1268</v>
      </c>
      <c r="C446" s="225" t="s">
        <v>1366</v>
      </c>
      <c r="D446" s="227" t="s">
        <v>826</v>
      </c>
      <c r="E446" s="230">
        <v>1888</v>
      </c>
      <c r="F446" s="231" t="s">
        <v>1270</v>
      </c>
    </row>
    <row r="447" spans="1:6">
      <c r="A447" s="225" t="s">
        <v>1267</v>
      </c>
      <c r="B447" s="225" t="s">
        <v>1268</v>
      </c>
      <c r="C447" s="225" t="s">
        <v>1367</v>
      </c>
      <c r="D447" s="227" t="s">
        <v>826</v>
      </c>
      <c r="E447" s="230">
        <v>1858.5</v>
      </c>
      <c r="F447" s="231" t="s">
        <v>1270</v>
      </c>
    </row>
    <row r="448" spans="1:6">
      <c r="A448" s="225" t="s">
        <v>1267</v>
      </c>
      <c r="B448" s="225" t="s">
        <v>1268</v>
      </c>
      <c r="C448" s="226" t="s">
        <v>1368</v>
      </c>
      <c r="D448" s="227" t="s">
        <v>850</v>
      </c>
      <c r="E448" s="228">
        <v>27.14</v>
      </c>
      <c r="F448" s="229" t="s">
        <v>1270</v>
      </c>
    </row>
    <row r="449" spans="1:6">
      <c r="A449" s="225" t="s">
        <v>1267</v>
      </c>
      <c r="B449" s="225" t="s">
        <v>1268</v>
      </c>
      <c r="C449" s="226" t="s">
        <v>1369</v>
      </c>
      <c r="D449" s="227" t="s">
        <v>826</v>
      </c>
      <c r="E449" s="228">
        <v>33.4176</v>
      </c>
      <c r="F449" s="229" t="s">
        <v>1270</v>
      </c>
    </row>
    <row r="450" spans="1:6">
      <c r="A450" s="225" t="s">
        <v>1267</v>
      </c>
      <c r="B450" s="225" t="s">
        <v>1268</v>
      </c>
      <c r="C450" s="226" t="s">
        <v>1370</v>
      </c>
      <c r="D450" s="227" t="s">
        <v>826</v>
      </c>
      <c r="E450" s="228">
        <v>46.999499999999998</v>
      </c>
      <c r="F450" s="229" t="s">
        <v>1270</v>
      </c>
    </row>
    <row r="451" spans="1:6">
      <c r="A451" s="225" t="s">
        <v>1267</v>
      </c>
      <c r="B451" s="225" t="s">
        <v>1268</v>
      </c>
      <c r="C451" s="226" t="s">
        <v>1371</v>
      </c>
      <c r="D451" s="227" t="s">
        <v>826</v>
      </c>
      <c r="E451" s="228">
        <v>49.206000000000003</v>
      </c>
      <c r="F451" s="229" t="s">
        <v>1270</v>
      </c>
    </row>
    <row r="452" spans="1:6">
      <c r="A452" s="225" t="s">
        <v>1267</v>
      </c>
      <c r="B452" s="225" t="s">
        <v>1268</v>
      </c>
      <c r="C452" s="226" t="s">
        <v>1372</v>
      </c>
      <c r="D452" s="227" t="s">
        <v>826</v>
      </c>
      <c r="E452" s="228">
        <v>619.5</v>
      </c>
      <c r="F452" s="229" t="s">
        <v>1270</v>
      </c>
    </row>
    <row r="453" spans="1:6" ht="18" customHeight="1">
      <c r="A453" s="225" t="s">
        <v>1267</v>
      </c>
      <c r="B453" s="225" t="s">
        <v>1268</v>
      </c>
      <c r="C453" s="226" t="s">
        <v>1373</v>
      </c>
      <c r="D453" s="227" t="s">
        <v>826</v>
      </c>
      <c r="E453" s="228">
        <v>49.607300000000002</v>
      </c>
      <c r="F453" s="229" t="s">
        <v>1270</v>
      </c>
    </row>
    <row r="454" spans="1:6">
      <c r="A454" s="225" t="s">
        <v>1267</v>
      </c>
      <c r="B454" s="225" t="s">
        <v>1268</v>
      </c>
      <c r="C454" s="226" t="s">
        <v>1374</v>
      </c>
      <c r="D454" s="227" t="s">
        <v>826</v>
      </c>
      <c r="E454" s="228">
        <v>1362.9</v>
      </c>
      <c r="F454" s="229" t="s">
        <v>1270</v>
      </c>
    </row>
    <row r="455" spans="1:6">
      <c r="A455" s="225" t="s">
        <v>1267</v>
      </c>
      <c r="B455" s="225" t="s">
        <v>1268</v>
      </c>
      <c r="C455" s="226" t="s">
        <v>1375</v>
      </c>
      <c r="D455" s="227" t="s">
        <v>826</v>
      </c>
      <c r="E455" s="228">
        <v>114.46</v>
      </c>
      <c r="F455" s="229" t="s">
        <v>1270</v>
      </c>
    </row>
    <row r="456" spans="1:6" ht="18.95" customHeight="1">
      <c r="A456" s="225" t="s">
        <v>1267</v>
      </c>
      <c r="B456" s="225" t="s">
        <v>1268</v>
      </c>
      <c r="C456" s="226" t="s">
        <v>1376</v>
      </c>
      <c r="D456" s="227" t="s">
        <v>826</v>
      </c>
      <c r="E456" s="228">
        <v>4399.9949999999999</v>
      </c>
      <c r="F456" s="229" t="s">
        <v>1270</v>
      </c>
    </row>
    <row r="457" spans="1:6" ht="18.95" customHeight="1">
      <c r="A457" s="225" t="s">
        <v>1267</v>
      </c>
      <c r="B457" s="225" t="s">
        <v>1268</v>
      </c>
      <c r="C457" s="226" t="s">
        <v>1377</v>
      </c>
      <c r="D457" s="227" t="s">
        <v>826</v>
      </c>
      <c r="E457" s="228">
        <v>2242</v>
      </c>
      <c r="F457" s="229" t="s">
        <v>1270</v>
      </c>
    </row>
    <row r="458" spans="1:6" ht="18.95" customHeight="1">
      <c r="A458" s="225" t="s">
        <v>1267</v>
      </c>
      <c r="B458" s="225" t="s">
        <v>1268</v>
      </c>
      <c r="C458" s="226" t="s">
        <v>1378</v>
      </c>
      <c r="D458" s="227" t="s">
        <v>826</v>
      </c>
      <c r="E458" s="228">
        <v>1982.4</v>
      </c>
      <c r="F458" s="229" t="s">
        <v>1270</v>
      </c>
    </row>
    <row r="459" spans="1:6" ht="24">
      <c r="A459" s="225" t="s">
        <v>1267</v>
      </c>
      <c r="B459" s="225" t="s">
        <v>1268</v>
      </c>
      <c r="C459" s="226" t="s">
        <v>1379</v>
      </c>
      <c r="D459" s="227" t="s">
        <v>826</v>
      </c>
      <c r="E459" s="228">
        <v>2006</v>
      </c>
      <c r="F459" s="229" t="s">
        <v>1270</v>
      </c>
    </row>
    <row r="460" spans="1:6" ht="15" customHeight="1">
      <c r="A460" s="225" t="s">
        <v>1267</v>
      </c>
      <c r="B460" s="225" t="s">
        <v>1268</v>
      </c>
      <c r="C460" s="226" t="s">
        <v>1380</v>
      </c>
      <c r="D460" s="227" t="s">
        <v>826</v>
      </c>
      <c r="E460" s="228">
        <v>3186</v>
      </c>
      <c r="F460" s="229" t="s">
        <v>1270</v>
      </c>
    </row>
    <row r="461" spans="1:6" ht="24">
      <c r="A461" s="225" t="s">
        <v>1267</v>
      </c>
      <c r="B461" s="225" t="s">
        <v>1268</v>
      </c>
      <c r="C461" s="226" t="s">
        <v>1381</v>
      </c>
      <c r="D461" s="227" t="s">
        <v>826</v>
      </c>
      <c r="E461" s="228">
        <v>2908.2525000000001</v>
      </c>
      <c r="F461" s="229" t="s">
        <v>1270</v>
      </c>
    </row>
    <row r="462" spans="1:6" ht="20.25" customHeight="1">
      <c r="A462" s="225" t="s">
        <v>1267</v>
      </c>
      <c r="B462" s="225" t="s">
        <v>1268</v>
      </c>
      <c r="C462" s="226" t="s">
        <v>1382</v>
      </c>
      <c r="D462" s="227" t="s">
        <v>826</v>
      </c>
      <c r="E462" s="228">
        <v>4979.6000000000004</v>
      </c>
      <c r="F462" s="229" t="s">
        <v>1270</v>
      </c>
    </row>
    <row r="463" spans="1:6" ht="21.75" customHeight="1">
      <c r="A463" s="225" t="s">
        <v>1267</v>
      </c>
      <c r="B463" s="225" t="s">
        <v>1268</v>
      </c>
      <c r="C463" s="226" t="s">
        <v>1383</v>
      </c>
      <c r="D463" s="227" t="s">
        <v>826</v>
      </c>
      <c r="E463" s="228">
        <v>4248</v>
      </c>
      <c r="F463" s="229" t="s">
        <v>1270</v>
      </c>
    </row>
    <row r="464" spans="1:6" ht="21.75" customHeight="1">
      <c r="A464" s="225" t="s">
        <v>1267</v>
      </c>
      <c r="B464" s="225" t="s">
        <v>1268</v>
      </c>
      <c r="C464" s="226" t="s">
        <v>1384</v>
      </c>
      <c r="D464" s="227" t="s">
        <v>826</v>
      </c>
      <c r="E464" s="228">
        <v>2419</v>
      </c>
      <c r="F464" s="229" t="s">
        <v>1270</v>
      </c>
    </row>
    <row r="465" spans="1:6" ht="15" customHeight="1">
      <c r="A465" s="225" t="s">
        <v>1267</v>
      </c>
      <c r="B465" s="225" t="s">
        <v>1268</v>
      </c>
      <c r="C465" s="226" t="s">
        <v>1385</v>
      </c>
      <c r="D465" s="227" t="s">
        <v>826</v>
      </c>
      <c r="E465" s="228">
        <v>5015</v>
      </c>
      <c r="F465" s="229" t="s">
        <v>1270</v>
      </c>
    </row>
    <row r="466" spans="1:6" ht="17.100000000000001" customHeight="1">
      <c r="A466" s="225" t="s">
        <v>1267</v>
      </c>
      <c r="B466" s="225" t="s">
        <v>1268</v>
      </c>
      <c r="C466" s="226" t="s">
        <v>1386</v>
      </c>
      <c r="D466" s="227" t="s">
        <v>826</v>
      </c>
      <c r="E466" s="228">
        <v>4398.45</v>
      </c>
      <c r="F466" s="229" t="s">
        <v>1270</v>
      </c>
    </row>
    <row r="467" spans="1:6" ht="14.1" customHeight="1">
      <c r="A467" s="225" t="s">
        <v>1267</v>
      </c>
      <c r="B467" s="225" t="s">
        <v>1268</v>
      </c>
      <c r="C467" s="226" t="s">
        <v>1387</v>
      </c>
      <c r="D467" s="227" t="s">
        <v>826</v>
      </c>
      <c r="E467" s="228">
        <v>8142</v>
      </c>
      <c r="F467" s="229" t="s">
        <v>1270</v>
      </c>
    </row>
    <row r="468" spans="1:6" ht="14.1" customHeight="1">
      <c r="A468" s="225" t="s">
        <v>1267</v>
      </c>
      <c r="B468" s="225" t="s">
        <v>1268</v>
      </c>
      <c r="C468" s="226" t="s">
        <v>1388</v>
      </c>
      <c r="D468" s="227" t="s">
        <v>826</v>
      </c>
      <c r="E468" s="228">
        <v>6608</v>
      </c>
      <c r="F468" s="229" t="s">
        <v>1270</v>
      </c>
    </row>
    <row r="469" spans="1:6" ht="15" customHeight="1">
      <c r="A469" s="225" t="s">
        <v>1267</v>
      </c>
      <c r="B469" s="225" t="s">
        <v>1268</v>
      </c>
      <c r="C469" s="226" t="s">
        <v>1389</v>
      </c>
      <c r="D469" s="227" t="s">
        <v>826</v>
      </c>
      <c r="E469" s="228">
        <v>1899.8</v>
      </c>
      <c r="F469" s="229" t="s">
        <v>1270</v>
      </c>
    </row>
    <row r="470" spans="1:6" ht="24">
      <c r="A470" s="225" t="s">
        <v>1267</v>
      </c>
      <c r="B470" s="225" t="s">
        <v>1268</v>
      </c>
      <c r="C470" s="226" t="s">
        <v>1390</v>
      </c>
      <c r="D470" s="227" t="s">
        <v>826</v>
      </c>
      <c r="E470" s="228">
        <v>7788</v>
      </c>
      <c r="F470" s="229" t="s">
        <v>1270</v>
      </c>
    </row>
    <row r="471" spans="1:6" ht="24">
      <c r="A471" s="225" t="s">
        <v>1267</v>
      </c>
      <c r="B471" s="225" t="s">
        <v>1268</v>
      </c>
      <c r="C471" s="226" t="s">
        <v>1391</v>
      </c>
      <c r="D471" s="227" t="s">
        <v>826</v>
      </c>
      <c r="E471" s="228">
        <v>8732</v>
      </c>
      <c r="F471" s="229" t="s">
        <v>1270</v>
      </c>
    </row>
    <row r="472" spans="1:6" ht="14.1" customHeight="1">
      <c r="A472" s="225" t="s">
        <v>1267</v>
      </c>
      <c r="B472" s="225" t="s">
        <v>1268</v>
      </c>
      <c r="C472" s="226" t="s">
        <v>1392</v>
      </c>
      <c r="D472" s="227" t="s">
        <v>826</v>
      </c>
      <c r="E472" s="228">
        <v>1911.01</v>
      </c>
      <c r="F472" s="229" t="s">
        <v>1270</v>
      </c>
    </row>
    <row r="473" spans="1:6" ht="14.1" customHeight="1">
      <c r="A473" s="225" t="s">
        <v>1267</v>
      </c>
      <c r="B473" s="225" t="s">
        <v>1268</v>
      </c>
      <c r="C473" s="226" t="s">
        <v>1393</v>
      </c>
      <c r="D473" s="227" t="s">
        <v>826</v>
      </c>
      <c r="E473" s="228">
        <v>7670</v>
      </c>
      <c r="F473" s="229" t="s">
        <v>1270</v>
      </c>
    </row>
    <row r="474" spans="1:6" ht="15.95" customHeight="1">
      <c r="A474" s="225" t="s">
        <v>1267</v>
      </c>
      <c r="B474" s="225" t="s">
        <v>1268</v>
      </c>
      <c r="C474" s="226" t="s">
        <v>1394</v>
      </c>
      <c r="D474" s="227" t="s">
        <v>826</v>
      </c>
      <c r="E474" s="228">
        <v>14.75</v>
      </c>
      <c r="F474" s="229" t="s">
        <v>1270</v>
      </c>
    </row>
    <row r="475" spans="1:6" ht="15.95" customHeight="1">
      <c r="A475" s="225" t="s">
        <v>1267</v>
      </c>
      <c r="B475" s="225" t="s">
        <v>1268</v>
      </c>
      <c r="C475" s="226" t="s">
        <v>1395</v>
      </c>
      <c r="D475" s="227" t="s">
        <v>826</v>
      </c>
      <c r="E475" s="228">
        <v>233.64</v>
      </c>
      <c r="F475" s="229" t="s">
        <v>1270</v>
      </c>
    </row>
    <row r="476" spans="1:6" ht="15" customHeight="1">
      <c r="A476" s="233" t="s">
        <v>1396</v>
      </c>
      <c r="B476" s="233" t="s">
        <v>1397</v>
      </c>
      <c r="C476" s="234" t="s">
        <v>1398</v>
      </c>
      <c r="D476" s="235" t="s">
        <v>1223</v>
      </c>
      <c r="E476" s="236">
        <v>250</v>
      </c>
      <c r="F476" s="237" t="s">
        <v>1399</v>
      </c>
    </row>
    <row r="477" spans="1:6">
      <c r="A477" s="233" t="s">
        <v>1396</v>
      </c>
      <c r="B477" s="233" t="s">
        <v>1397</v>
      </c>
      <c r="C477" s="234" t="s">
        <v>1400</v>
      </c>
      <c r="D477" s="235" t="s">
        <v>826</v>
      </c>
      <c r="E477" s="236">
        <v>362.25</v>
      </c>
      <c r="F477" s="237" t="s">
        <v>1401</v>
      </c>
    </row>
    <row r="478" spans="1:6" ht="15" customHeight="1">
      <c r="A478" s="233" t="s">
        <v>1396</v>
      </c>
      <c r="B478" s="233" t="s">
        <v>1397</v>
      </c>
      <c r="C478" s="234" t="s">
        <v>1402</v>
      </c>
      <c r="D478" s="235" t="s">
        <v>826</v>
      </c>
      <c r="E478" s="236">
        <v>402.67669999999998</v>
      </c>
      <c r="F478" s="237" t="s">
        <v>1399</v>
      </c>
    </row>
    <row r="479" spans="1:6">
      <c r="A479" s="233" t="s">
        <v>1396</v>
      </c>
      <c r="B479" s="233" t="s">
        <v>1397</v>
      </c>
      <c r="C479" s="238" t="s">
        <v>1403</v>
      </c>
      <c r="D479" s="239" t="s">
        <v>826</v>
      </c>
      <c r="E479" s="240">
        <v>475.16</v>
      </c>
      <c r="F479" s="237" t="s">
        <v>1401</v>
      </c>
    </row>
    <row r="480" spans="1:6" ht="15.95" customHeight="1">
      <c r="A480" s="233" t="s">
        <v>1396</v>
      </c>
      <c r="B480" s="233" t="s">
        <v>1397</v>
      </c>
      <c r="C480" s="234" t="s">
        <v>1404</v>
      </c>
      <c r="D480" s="235" t="s">
        <v>826</v>
      </c>
      <c r="E480" s="236">
        <v>466.1</v>
      </c>
      <c r="F480" s="237" t="s">
        <v>1399</v>
      </c>
    </row>
    <row r="481" spans="1:6">
      <c r="A481" s="233" t="s">
        <v>1396</v>
      </c>
      <c r="B481" s="233" t="s">
        <v>1397</v>
      </c>
      <c r="C481" s="234" t="s">
        <v>1405</v>
      </c>
      <c r="D481" s="235" t="s">
        <v>826</v>
      </c>
      <c r="E481" s="236">
        <v>475.16</v>
      </c>
      <c r="F481" s="237" t="s">
        <v>1401</v>
      </c>
    </row>
    <row r="482" spans="1:6" ht="17.100000000000001" customHeight="1">
      <c r="A482" s="233" t="s">
        <v>1396</v>
      </c>
      <c r="B482" s="233" t="s">
        <v>1397</v>
      </c>
      <c r="C482" s="234" t="s">
        <v>1406</v>
      </c>
      <c r="D482" s="235" t="s">
        <v>1142</v>
      </c>
      <c r="E482" s="236">
        <v>148</v>
      </c>
      <c r="F482" s="237" t="s">
        <v>1399</v>
      </c>
    </row>
    <row r="483" spans="1:6">
      <c r="A483" s="233" t="s">
        <v>1396</v>
      </c>
      <c r="B483" s="233" t="s">
        <v>1397</v>
      </c>
      <c r="C483" s="234" t="s">
        <v>1407</v>
      </c>
      <c r="D483" s="235" t="s">
        <v>1142</v>
      </c>
      <c r="E483" s="236">
        <v>393.75</v>
      </c>
      <c r="F483" s="237" t="s">
        <v>1401</v>
      </c>
    </row>
    <row r="484" spans="1:6">
      <c r="A484" s="233" t="s">
        <v>1396</v>
      </c>
      <c r="B484" s="233" t="s">
        <v>1397</v>
      </c>
      <c r="C484" s="234" t="s">
        <v>1408</v>
      </c>
      <c r="D484" s="235" t="s">
        <v>826</v>
      </c>
      <c r="E484" s="236">
        <v>1535.12</v>
      </c>
      <c r="F484" s="237" t="s">
        <v>1401</v>
      </c>
    </row>
    <row r="485" spans="1:6">
      <c r="A485" s="233" t="s">
        <v>1396</v>
      </c>
      <c r="B485" s="233" t="s">
        <v>1397</v>
      </c>
      <c r="C485" s="234" t="s">
        <v>1409</v>
      </c>
      <c r="D485" s="235" t="s">
        <v>826</v>
      </c>
      <c r="E485" s="236">
        <v>1300.95</v>
      </c>
      <c r="F485" s="237" t="s">
        <v>1399</v>
      </c>
    </row>
    <row r="486" spans="1:6">
      <c r="A486" s="233" t="s">
        <v>1396</v>
      </c>
      <c r="B486" s="233" t="s">
        <v>1397</v>
      </c>
      <c r="C486" s="234" t="s">
        <v>1410</v>
      </c>
      <c r="D486" s="235" t="s">
        <v>826</v>
      </c>
      <c r="E486" s="236">
        <v>299.72000000000003</v>
      </c>
      <c r="F486" s="237" t="s">
        <v>1401</v>
      </c>
    </row>
    <row r="487" spans="1:6">
      <c r="A487" s="233" t="s">
        <v>1396</v>
      </c>
      <c r="B487" s="233" t="s">
        <v>1397</v>
      </c>
      <c r="C487" s="234" t="s">
        <v>1411</v>
      </c>
      <c r="D487" s="235" t="s">
        <v>826</v>
      </c>
      <c r="E487" s="236">
        <v>236</v>
      </c>
      <c r="F487" s="237" t="s">
        <v>1399</v>
      </c>
    </row>
    <row r="488" spans="1:6">
      <c r="A488" s="233" t="s">
        <v>1396</v>
      </c>
      <c r="B488" s="233" t="s">
        <v>1397</v>
      </c>
      <c r="C488" s="234" t="s">
        <v>1412</v>
      </c>
      <c r="D488" s="235" t="s">
        <v>826</v>
      </c>
      <c r="E488" s="236">
        <v>131.58000000000001</v>
      </c>
      <c r="F488" s="237" t="s">
        <v>1401</v>
      </c>
    </row>
    <row r="489" spans="1:6" ht="21.95" customHeight="1">
      <c r="A489" s="233" t="s">
        <v>1396</v>
      </c>
      <c r="B489" s="233" t="s">
        <v>1397</v>
      </c>
      <c r="C489" s="234" t="s">
        <v>1413</v>
      </c>
      <c r="D489" s="235" t="s">
        <v>826</v>
      </c>
      <c r="E489" s="236">
        <v>136.29</v>
      </c>
      <c r="F489" s="237" t="s">
        <v>1399</v>
      </c>
    </row>
    <row r="490" spans="1:6" ht="24.75" customHeight="1">
      <c r="A490" s="233" t="s">
        <v>1396</v>
      </c>
      <c r="B490" s="233" t="s">
        <v>1397</v>
      </c>
      <c r="C490" s="234" t="s">
        <v>1414</v>
      </c>
      <c r="D490" s="235" t="s">
        <v>826</v>
      </c>
      <c r="E490" s="236">
        <v>74.34</v>
      </c>
      <c r="F490" s="237" t="s">
        <v>1399</v>
      </c>
    </row>
    <row r="491" spans="1:6" ht="27.75" customHeight="1">
      <c r="A491" s="233" t="s">
        <v>1396</v>
      </c>
      <c r="B491" s="233" t="s">
        <v>1397</v>
      </c>
      <c r="C491" s="234" t="s">
        <v>1415</v>
      </c>
      <c r="D491" s="235" t="s">
        <v>826</v>
      </c>
      <c r="E491" s="236">
        <v>52.4983</v>
      </c>
      <c r="F491" s="237" t="s">
        <v>1399</v>
      </c>
    </row>
    <row r="492" spans="1:6" ht="24.95" customHeight="1">
      <c r="A492" s="233" t="s">
        <v>1396</v>
      </c>
      <c r="B492" s="233" t="s">
        <v>1397</v>
      </c>
      <c r="C492" s="234" t="s">
        <v>1416</v>
      </c>
      <c r="D492" s="235" t="s">
        <v>826</v>
      </c>
      <c r="E492" s="236">
        <v>61.95</v>
      </c>
      <c r="F492" s="237" t="s">
        <v>1401</v>
      </c>
    </row>
    <row r="493" spans="1:6" ht="20.100000000000001" customHeight="1">
      <c r="A493" s="233" t="s">
        <v>1396</v>
      </c>
      <c r="B493" s="233" t="s">
        <v>1397</v>
      </c>
      <c r="C493" s="234" t="s">
        <v>1417</v>
      </c>
      <c r="D493" s="235" t="s">
        <v>826</v>
      </c>
      <c r="E493" s="236">
        <v>94.352699999999999</v>
      </c>
      <c r="F493" s="237" t="s">
        <v>1399</v>
      </c>
    </row>
    <row r="494" spans="1:6" ht="21" customHeight="1">
      <c r="A494" s="233" t="s">
        <v>1396</v>
      </c>
      <c r="B494" s="233" t="s">
        <v>1397</v>
      </c>
      <c r="C494" s="234" t="s">
        <v>1418</v>
      </c>
      <c r="D494" s="235" t="s">
        <v>826</v>
      </c>
      <c r="E494" s="236">
        <v>131.58199999999999</v>
      </c>
      <c r="F494" s="237" t="s">
        <v>1401</v>
      </c>
    </row>
    <row r="495" spans="1:6" ht="22.5" customHeight="1">
      <c r="A495" s="233" t="s">
        <v>1396</v>
      </c>
      <c r="B495" s="233" t="s">
        <v>1397</v>
      </c>
      <c r="C495" s="234" t="s">
        <v>1419</v>
      </c>
      <c r="D495" s="235" t="s">
        <v>826</v>
      </c>
      <c r="E495" s="236">
        <v>94.352699999999999</v>
      </c>
      <c r="F495" s="237" t="s">
        <v>1399</v>
      </c>
    </row>
    <row r="496" spans="1:6" ht="21" customHeight="1">
      <c r="A496" s="233" t="s">
        <v>1396</v>
      </c>
      <c r="B496" s="233" t="s">
        <v>1397</v>
      </c>
      <c r="C496" s="234" t="s">
        <v>1420</v>
      </c>
      <c r="D496" s="235" t="s">
        <v>826</v>
      </c>
      <c r="E496" s="236">
        <v>131.58199999999999</v>
      </c>
      <c r="F496" s="237" t="s">
        <v>1401</v>
      </c>
    </row>
    <row r="497" spans="1:6" ht="21" customHeight="1">
      <c r="A497" s="233" t="s">
        <v>1396</v>
      </c>
      <c r="B497" s="233" t="s">
        <v>1397</v>
      </c>
      <c r="C497" s="234" t="s">
        <v>1421</v>
      </c>
      <c r="D497" s="235" t="s">
        <v>826</v>
      </c>
      <c r="E497" s="236">
        <v>43.365299999999998</v>
      </c>
      <c r="F497" s="237" t="s">
        <v>1399</v>
      </c>
    </row>
    <row r="498" spans="1:6" ht="23.25" customHeight="1">
      <c r="A498" s="233" t="s">
        <v>1396</v>
      </c>
      <c r="B498" s="233" t="s">
        <v>1397</v>
      </c>
      <c r="C498" s="234" t="s">
        <v>1422</v>
      </c>
      <c r="D498" s="235" t="s">
        <v>826</v>
      </c>
      <c r="E498" s="236">
        <v>78.75</v>
      </c>
      <c r="F498" s="237" t="s">
        <v>1401</v>
      </c>
    </row>
    <row r="499" spans="1:6" ht="23.25" customHeight="1">
      <c r="A499" s="233" t="s">
        <v>1396</v>
      </c>
      <c r="B499" s="233" t="s">
        <v>1397</v>
      </c>
      <c r="C499" s="234" t="s">
        <v>1423</v>
      </c>
      <c r="D499" s="235" t="s">
        <v>826</v>
      </c>
      <c r="E499" s="236">
        <v>73</v>
      </c>
      <c r="F499" s="237" t="s">
        <v>1399</v>
      </c>
    </row>
    <row r="500" spans="1:6" ht="15" customHeight="1">
      <c r="A500" s="233" t="s">
        <v>1396</v>
      </c>
      <c r="B500" s="233" t="s">
        <v>1397</v>
      </c>
      <c r="C500" s="234" t="s">
        <v>1424</v>
      </c>
      <c r="D500" s="235" t="s">
        <v>826</v>
      </c>
      <c r="E500" s="236">
        <v>723.70500000000004</v>
      </c>
      <c r="F500" s="237" t="s">
        <v>1401</v>
      </c>
    </row>
    <row r="501" spans="1:6" ht="22.5" customHeight="1">
      <c r="A501" s="233" t="s">
        <v>1396</v>
      </c>
      <c r="B501" s="233" t="s">
        <v>1397</v>
      </c>
      <c r="C501" s="234" t="s">
        <v>1425</v>
      </c>
      <c r="D501" s="235" t="s">
        <v>826</v>
      </c>
      <c r="E501" s="236">
        <v>224.2</v>
      </c>
      <c r="F501" s="237" t="s">
        <v>1399</v>
      </c>
    </row>
    <row r="502" spans="1:6" ht="26.25" customHeight="1">
      <c r="A502" s="233" t="s">
        <v>1396</v>
      </c>
      <c r="B502" s="233" t="s">
        <v>1397</v>
      </c>
      <c r="C502" s="234" t="s">
        <v>1426</v>
      </c>
      <c r="D502" s="235" t="s">
        <v>826</v>
      </c>
      <c r="E502" s="236">
        <v>433.65</v>
      </c>
      <c r="F502" s="237" t="s">
        <v>1401</v>
      </c>
    </row>
    <row r="503" spans="1:6" ht="18.95" customHeight="1">
      <c r="A503" s="233" t="s">
        <v>1396</v>
      </c>
      <c r="B503" s="233" t="s">
        <v>1397</v>
      </c>
      <c r="C503" s="234" t="s">
        <v>1427</v>
      </c>
      <c r="D503" s="235" t="s">
        <v>826</v>
      </c>
      <c r="E503" s="236">
        <v>224.2</v>
      </c>
      <c r="F503" s="237" t="s">
        <v>1399</v>
      </c>
    </row>
    <row r="504" spans="1:6" ht="17.100000000000001" customHeight="1">
      <c r="A504" s="233" t="s">
        <v>1396</v>
      </c>
      <c r="B504" s="233" t="s">
        <v>1397</v>
      </c>
      <c r="C504" s="234" t="s">
        <v>1428</v>
      </c>
      <c r="D504" s="235" t="s">
        <v>826</v>
      </c>
      <c r="E504" s="236">
        <v>433.65</v>
      </c>
      <c r="F504" s="237" t="s">
        <v>1401</v>
      </c>
    </row>
    <row r="505" spans="1:6" ht="29.25" customHeight="1">
      <c r="A505" s="233" t="s">
        <v>1396</v>
      </c>
      <c r="B505" s="233" t="s">
        <v>1397</v>
      </c>
      <c r="C505" s="234" t="s">
        <v>1429</v>
      </c>
      <c r="D505" s="235" t="s">
        <v>826</v>
      </c>
      <c r="E505" s="236">
        <v>224.2</v>
      </c>
      <c r="F505" s="237" t="s">
        <v>1399</v>
      </c>
    </row>
    <row r="506" spans="1:6" ht="31.5" customHeight="1">
      <c r="A506" s="233" t="s">
        <v>1396</v>
      </c>
      <c r="B506" s="233" t="s">
        <v>1397</v>
      </c>
      <c r="C506" s="234" t="s">
        <v>1430</v>
      </c>
      <c r="D506" s="235" t="s">
        <v>826</v>
      </c>
      <c r="E506" s="236">
        <v>433.65</v>
      </c>
      <c r="F506" s="237" t="s">
        <v>1401</v>
      </c>
    </row>
    <row r="507" spans="1:6" ht="24.75" customHeight="1">
      <c r="A507" s="233" t="s">
        <v>1396</v>
      </c>
      <c r="B507" s="233" t="s">
        <v>1397</v>
      </c>
      <c r="C507" s="234" t="s">
        <v>1431</v>
      </c>
      <c r="D507" s="235" t="s">
        <v>826</v>
      </c>
      <c r="E507" s="236">
        <v>99.12</v>
      </c>
      <c r="F507" s="237" t="s">
        <v>1399</v>
      </c>
    </row>
    <row r="508" spans="1:6">
      <c r="A508" s="233" t="s">
        <v>1396</v>
      </c>
      <c r="B508" s="233" t="s">
        <v>1397</v>
      </c>
      <c r="C508" s="234" t="s">
        <v>1432</v>
      </c>
      <c r="D508" s="235" t="s">
        <v>826</v>
      </c>
      <c r="E508" s="236">
        <v>384.09</v>
      </c>
      <c r="F508" s="237" t="s">
        <v>1399</v>
      </c>
    </row>
    <row r="509" spans="1:6" ht="36.75" customHeight="1">
      <c r="A509" s="233" t="s">
        <v>1396</v>
      </c>
      <c r="B509" s="233" t="s">
        <v>1397</v>
      </c>
      <c r="C509" s="234" t="s">
        <v>1433</v>
      </c>
      <c r="D509" s="235" t="s">
        <v>826</v>
      </c>
      <c r="E509" s="236">
        <v>3669.75</v>
      </c>
      <c r="F509" s="237" t="s">
        <v>1399</v>
      </c>
    </row>
    <row r="510" spans="1:6" ht="37.5" customHeight="1">
      <c r="A510" s="233" t="s">
        <v>1396</v>
      </c>
      <c r="B510" s="233" t="s">
        <v>1397</v>
      </c>
      <c r="C510" s="234" t="s">
        <v>1434</v>
      </c>
      <c r="D510" s="235" t="s">
        <v>1223</v>
      </c>
      <c r="E510" s="236">
        <v>183.75</v>
      </c>
      <c r="F510" s="237" t="s">
        <v>1399</v>
      </c>
    </row>
    <row r="511" spans="1:6" ht="34.5" customHeight="1">
      <c r="A511" s="233" t="s">
        <v>1396</v>
      </c>
      <c r="B511" s="233" t="s">
        <v>1397</v>
      </c>
      <c r="C511" s="234" t="s">
        <v>1435</v>
      </c>
      <c r="D511" s="235" t="s">
        <v>826</v>
      </c>
      <c r="E511" s="236">
        <v>255.86</v>
      </c>
      <c r="F511" s="237" t="s">
        <v>1401</v>
      </c>
    </row>
    <row r="512" spans="1:6" ht="30.75" customHeight="1">
      <c r="A512" s="233" t="s">
        <v>1396</v>
      </c>
      <c r="B512" s="233" t="s">
        <v>1397</v>
      </c>
      <c r="C512" s="234" t="s">
        <v>1436</v>
      </c>
      <c r="D512" s="235" t="s">
        <v>826</v>
      </c>
      <c r="E512" s="236">
        <v>548.26</v>
      </c>
      <c r="F512" s="237" t="s">
        <v>1401</v>
      </c>
    </row>
    <row r="513" spans="1:6" ht="35.25" customHeight="1">
      <c r="A513" s="233" t="s">
        <v>1396</v>
      </c>
      <c r="B513" s="233" t="s">
        <v>1397</v>
      </c>
      <c r="C513" s="234" t="s">
        <v>1437</v>
      </c>
      <c r="D513" s="235" t="s">
        <v>826</v>
      </c>
      <c r="E513" s="236">
        <v>3422</v>
      </c>
      <c r="F513" s="237" t="s">
        <v>1399</v>
      </c>
    </row>
    <row r="514" spans="1:6" ht="24.75" customHeight="1">
      <c r="A514" s="86" t="s">
        <v>634</v>
      </c>
      <c r="B514" s="86" t="s">
        <v>1438</v>
      </c>
      <c r="C514" s="87" t="s">
        <v>1439</v>
      </c>
      <c r="D514" s="88" t="s">
        <v>1244</v>
      </c>
      <c r="E514" s="89">
        <v>1700</v>
      </c>
      <c r="F514" s="126" t="s">
        <v>1440</v>
      </c>
    </row>
    <row r="515" spans="1:6" ht="27" customHeight="1">
      <c r="A515" s="86" t="s">
        <v>634</v>
      </c>
      <c r="B515" s="86" t="s">
        <v>1438</v>
      </c>
      <c r="C515" s="87" t="s">
        <v>1441</v>
      </c>
      <c r="D515" s="88" t="s">
        <v>1244</v>
      </c>
      <c r="E515" s="89">
        <v>3050</v>
      </c>
      <c r="F515" s="126" t="s">
        <v>1440</v>
      </c>
    </row>
    <row r="516" spans="1:6" ht="27.75" customHeight="1">
      <c r="A516" s="86" t="s">
        <v>634</v>
      </c>
      <c r="B516" s="86" t="s">
        <v>1438</v>
      </c>
      <c r="C516" s="87" t="s">
        <v>1442</v>
      </c>
      <c r="D516" s="88" t="s">
        <v>1244</v>
      </c>
      <c r="E516" s="89">
        <v>2150</v>
      </c>
      <c r="F516" s="126" t="s">
        <v>1440</v>
      </c>
    </row>
    <row r="517" spans="1:6" ht="32.25" customHeight="1">
      <c r="A517" s="86" t="s">
        <v>634</v>
      </c>
      <c r="B517" s="86" t="s">
        <v>1438</v>
      </c>
      <c r="C517" s="87" t="s">
        <v>1443</v>
      </c>
      <c r="D517" s="88" t="s">
        <v>1244</v>
      </c>
      <c r="E517" s="89">
        <v>2750</v>
      </c>
      <c r="F517" s="126" t="s">
        <v>1440</v>
      </c>
    </row>
    <row r="518" spans="1:6">
      <c r="A518" s="86" t="s">
        <v>793</v>
      </c>
      <c r="B518" s="86" t="s">
        <v>1444</v>
      </c>
      <c r="C518" s="87" t="s">
        <v>793</v>
      </c>
      <c r="D518" s="88" t="s">
        <v>1445</v>
      </c>
      <c r="E518" s="89">
        <v>0</v>
      </c>
      <c r="F518" s="126" t="s">
        <v>1446</v>
      </c>
    </row>
    <row r="519" spans="1:6">
      <c r="A519" s="86" t="s">
        <v>794</v>
      </c>
      <c r="B519" s="86" t="s">
        <v>1444</v>
      </c>
      <c r="C519" s="87" t="s">
        <v>794</v>
      </c>
      <c r="D519" s="88" t="s">
        <v>1445</v>
      </c>
      <c r="E519" s="89">
        <v>0</v>
      </c>
      <c r="F519" s="126" t="s">
        <v>1447</v>
      </c>
    </row>
    <row r="520" spans="1:6">
      <c r="A520" s="86" t="s">
        <v>795</v>
      </c>
      <c r="B520" s="86" t="s">
        <v>1444</v>
      </c>
      <c r="C520" s="87" t="s">
        <v>795</v>
      </c>
      <c r="D520" s="88" t="s">
        <v>1445</v>
      </c>
      <c r="E520" s="89">
        <v>0</v>
      </c>
      <c r="F520" s="126" t="s">
        <v>1448</v>
      </c>
    </row>
    <row r="539" spans="1:4" ht="15">
      <c r="A539" s="241" t="s">
        <v>499</v>
      </c>
      <c r="B539" s="242"/>
      <c r="C539" s="242"/>
      <c r="D539" s="242"/>
    </row>
    <row r="540" spans="1:4" ht="15">
      <c r="A540" s="244" t="s">
        <v>710</v>
      </c>
      <c r="B540" s="242" t="s">
        <v>824</v>
      </c>
      <c r="C540" s="242"/>
      <c r="D540" s="242"/>
    </row>
    <row r="541" spans="1:4" ht="15">
      <c r="A541" s="244" t="s">
        <v>507</v>
      </c>
      <c r="B541" s="242" t="s">
        <v>829</v>
      </c>
      <c r="C541" s="242"/>
      <c r="D541" s="242"/>
    </row>
    <row r="542" spans="1:4" ht="15">
      <c r="A542" s="244" t="s">
        <v>725</v>
      </c>
      <c r="B542" s="242" t="s">
        <v>848</v>
      </c>
      <c r="C542" s="242"/>
      <c r="D542" s="242"/>
    </row>
    <row r="543" spans="1:4" ht="15">
      <c r="A543" s="244" t="s">
        <v>793</v>
      </c>
      <c r="B543" s="242" t="s">
        <v>1444</v>
      </c>
      <c r="C543" s="242"/>
      <c r="D543" s="242"/>
    </row>
    <row r="544" spans="1:4" ht="15">
      <c r="A544" s="244" t="s">
        <v>794</v>
      </c>
      <c r="B544" s="242" t="s">
        <v>1444</v>
      </c>
      <c r="C544" s="242"/>
      <c r="D544" s="242"/>
    </row>
    <row r="545" spans="1:4" ht="15">
      <c r="A545" s="244" t="s">
        <v>858</v>
      </c>
      <c r="B545" s="242" t="s">
        <v>859</v>
      </c>
      <c r="C545" s="242"/>
      <c r="D545" s="242"/>
    </row>
    <row r="546" spans="1:4" ht="15">
      <c r="A546" s="244" t="s">
        <v>799</v>
      </c>
      <c r="B546" s="242" t="s">
        <v>866</v>
      </c>
      <c r="C546" s="242"/>
      <c r="D546" s="242"/>
    </row>
    <row r="547" spans="1:4" ht="15">
      <c r="A547" s="244" t="s">
        <v>790</v>
      </c>
      <c r="B547" s="242" t="s">
        <v>877</v>
      </c>
      <c r="C547" s="242"/>
      <c r="D547" s="242"/>
    </row>
    <row r="548" spans="1:4" ht="15">
      <c r="A548" s="244" t="s">
        <v>967</v>
      </c>
      <c r="B548" s="242" t="s">
        <v>968</v>
      </c>
      <c r="C548" s="242"/>
      <c r="D548" s="242"/>
    </row>
    <row r="549" spans="1:4" ht="15">
      <c r="A549" s="244" t="s">
        <v>820</v>
      </c>
      <c r="B549" s="242" t="s">
        <v>975</v>
      </c>
      <c r="C549" s="242"/>
      <c r="D549" s="242"/>
    </row>
    <row r="550" spans="1:4" ht="15">
      <c r="A550" s="244" t="s">
        <v>819</v>
      </c>
      <c r="B550" s="242" t="s">
        <v>979</v>
      </c>
      <c r="C550" s="242"/>
      <c r="D550" s="242"/>
    </row>
    <row r="551" spans="1:4" ht="15">
      <c r="A551" s="244" t="s">
        <v>744</v>
      </c>
      <c r="B551" s="242" t="s">
        <v>984</v>
      </c>
      <c r="C551" s="242"/>
      <c r="D551" s="242"/>
    </row>
    <row r="552" spans="1:4" ht="15">
      <c r="A552" s="244" t="s">
        <v>736</v>
      </c>
      <c r="B552" s="242" t="s">
        <v>996</v>
      </c>
      <c r="C552" s="242"/>
      <c r="D552" s="242"/>
    </row>
    <row r="553" spans="1:4" ht="15">
      <c r="A553" s="244" t="s">
        <v>632</v>
      </c>
      <c r="B553" s="242" t="s">
        <v>1029</v>
      </c>
      <c r="C553" s="242"/>
      <c r="D553" s="242"/>
    </row>
    <row r="554" spans="1:4" ht="15">
      <c r="A554" s="244" t="s">
        <v>722</v>
      </c>
      <c r="B554" s="242" t="s">
        <v>1032</v>
      </c>
      <c r="C554" s="242"/>
      <c r="D554" s="242"/>
    </row>
    <row r="555" spans="1:4" ht="15">
      <c r="A555" s="244" t="s">
        <v>671</v>
      </c>
      <c r="B555" s="242" t="s">
        <v>1042</v>
      </c>
      <c r="C555" s="242"/>
      <c r="D555" s="242"/>
    </row>
    <row r="556" spans="1:4" ht="15">
      <c r="A556" s="244" t="s">
        <v>1046</v>
      </c>
      <c r="B556" s="242" t="s">
        <v>1042</v>
      </c>
      <c r="C556" s="242"/>
      <c r="D556" s="242"/>
    </row>
    <row r="557" spans="1:4" ht="15">
      <c r="A557" s="244" t="s">
        <v>1051</v>
      </c>
      <c r="B557" s="242" t="s">
        <v>1042</v>
      </c>
      <c r="C557" s="242"/>
    </row>
    <row r="558" spans="1:4" ht="15">
      <c r="A558" s="244" t="s">
        <v>1054</v>
      </c>
      <c r="B558" s="242" t="s">
        <v>1042</v>
      </c>
      <c r="C558" s="242"/>
    </row>
    <row r="559" spans="1:4" ht="15">
      <c r="A559" s="244" t="s">
        <v>1063</v>
      </c>
      <c r="B559" s="242" t="s">
        <v>1042</v>
      </c>
      <c r="C559" s="242"/>
    </row>
    <row r="560" spans="1:4" ht="15">
      <c r="A560" s="244" t="s">
        <v>756</v>
      </c>
      <c r="B560" s="242" t="s">
        <v>1068</v>
      </c>
      <c r="C560" s="242"/>
    </row>
    <row r="561" spans="1:3" ht="15">
      <c r="A561" s="244" t="s">
        <v>781</v>
      </c>
      <c r="B561" s="242" t="s">
        <v>1085</v>
      </c>
      <c r="C561" s="242"/>
    </row>
    <row r="562" spans="1:3" ht="15">
      <c r="A562" s="244" t="s">
        <v>1089</v>
      </c>
      <c r="B562" s="242" t="s">
        <v>1090</v>
      </c>
      <c r="C562" s="242"/>
    </row>
    <row r="563" spans="1:3" ht="15">
      <c r="A563" s="244" t="s">
        <v>1117</v>
      </c>
      <c r="B563" s="242" t="s">
        <v>1118</v>
      </c>
      <c r="C563" s="242"/>
    </row>
    <row r="564" spans="1:3" ht="15">
      <c r="A564" s="244" t="s">
        <v>1121</v>
      </c>
      <c r="B564" s="242" t="s">
        <v>1122</v>
      </c>
      <c r="C564" s="242"/>
    </row>
    <row r="565" spans="1:3" ht="15">
      <c r="A565" s="244" t="s">
        <v>795</v>
      </c>
      <c r="B565" s="242" t="s">
        <v>1444</v>
      </c>
      <c r="C565" s="242"/>
    </row>
    <row r="566" spans="1:3" ht="15">
      <c r="A566" s="244" t="s">
        <v>639</v>
      </c>
      <c r="B566" s="242" t="s">
        <v>1128</v>
      </c>
      <c r="C566" s="242"/>
    </row>
    <row r="567" spans="1:3" ht="15">
      <c r="A567" s="244" t="s">
        <v>1131</v>
      </c>
      <c r="B567" s="242" t="s">
        <v>1132</v>
      </c>
      <c r="C567" s="242"/>
    </row>
    <row r="568" spans="1:3" ht="15">
      <c r="A568" s="244" t="s">
        <v>716</v>
      </c>
      <c r="B568" s="242" t="s">
        <v>1136</v>
      </c>
      <c r="C568" s="242"/>
    </row>
    <row r="569" spans="1:3" ht="15">
      <c r="A569" s="244" t="s">
        <v>728</v>
      </c>
      <c r="B569" s="242" t="s">
        <v>1140</v>
      </c>
      <c r="C569" s="242"/>
    </row>
    <row r="570" spans="1:3" ht="15">
      <c r="A570" s="244" t="s">
        <v>733</v>
      </c>
      <c r="B570" s="242" t="s">
        <v>1144</v>
      </c>
      <c r="C570" s="242"/>
    </row>
    <row r="571" spans="1:3" ht="15">
      <c r="A571" s="244" t="s">
        <v>713</v>
      </c>
      <c r="B571" s="242" t="s">
        <v>1149</v>
      </c>
      <c r="C571" s="242"/>
    </row>
    <row r="572" spans="1:3" ht="15">
      <c r="A572" s="244" t="s">
        <v>732</v>
      </c>
      <c r="B572" s="242" t="s">
        <v>1178</v>
      </c>
      <c r="C572" s="242"/>
    </row>
    <row r="573" spans="1:3" ht="15">
      <c r="A573" s="244" t="s">
        <v>763</v>
      </c>
      <c r="B573" s="242" t="s">
        <v>1185</v>
      </c>
      <c r="C573" s="242"/>
    </row>
    <row r="574" spans="1:3" ht="15">
      <c r="A574" s="244" t="s">
        <v>719</v>
      </c>
      <c r="B574" s="242" t="s">
        <v>1209</v>
      </c>
      <c r="C574" s="242"/>
    </row>
    <row r="575" spans="1:3" ht="15">
      <c r="A575" s="244" t="s">
        <v>735</v>
      </c>
      <c r="B575" s="242" t="s">
        <v>1231</v>
      </c>
      <c r="C575" s="242"/>
    </row>
    <row r="576" spans="1:3" ht="15">
      <c r="A576" s="244" t="s">
        <v>1234</v>
      </c>
      <c r="B576" s="242" t="s">
        <v>1235</v>
      </c>
      <c r="C576" s="242"/>
    </row>
    <row r="577" spans="1:3" ht="15">
      <c r="A577" s="244" t="s">
        <v>631</v>
      </c>
      <c r="B577" s="242" t="s">
        <v>1238</v>
      </c>
      <c r="C577" s="242"/>
    </row>
    <row r="578" spans="1:3" ht="15">
      <c r="A578" s="244" t="s">
        <v>689</v>
      </c>
      <c r="B578" s="242" t="s">
        <v>1242</v>
      </c>
      <c r="C578" s="242"/>
    </row>
    <row r="579" spans="1:3" ht="15">
      <c r="A579" s="244" t="s">
        <v>1246</v>
      </c>
      <c r="B579" s="242" t="s">
        <v>1247</v>
      </c>
      <c r="C579" s="242"/>
    </row>
    <row r="580" spans="1:3" ht="15">
      <c r="A580" s="244" t="s">
        <v>1251</v>
      </c>
      <c r="B580" s="242" t="s">
        <v>1252</v>
      </c>
      <c r="C580" s="242"/>
    </row>
    <row r="581" spans="1:3" ht="15">
      <c r="A581" s="244" t="s">
        <v>1267</v>
      </c>
      <c r="B581" s="242" t="s">
        <v>1268</v>
      </c>
      <c r="C581" s="242"/>
    </row>
    <row r="582" spans="1:3" ht="15">
      <c r="A582" s="244" t="s">
        <v>1396</v>
      </c>
      <c r="B582" s="242" t="s">
        <v>1397</v>
      </c>
      <c r="C582" s="242"/>
    </row>
    <row r="583" spans="1:3" ht="15">
      <c r="A583" s="244" t="s">
        <v>634</v>
      </c>
      <c r="B583" s="242" t="s">
        <v>1438</v>
      </c>
      <c r="C583" s="242"/>
    </row>
    <row r="584" spans="1:3" ht="15">
      <c r="A584" s="244"/>
      <c r="B584" s="242"/>
      <c r="C584" s="242"/>
    </row>
    <row r="585" spans="1:3" ht="15">
      <c r="B585" s="242"/>
    </row>
    <row r="586" spans="1:3" ht="15">
      <c r="B586" s="242"/>
    </row>
    <row r="587" spans="1:3" ht="15">
      <c r="B587" s="242"/>
    </row>
    <row r="588" spans="1:3" ht="15">
      <c r="B588" s="242"/>
    </row>
    <row r="589" spans="1:3" ht="15">
      <c r="B589" s="242"/>
    </row>
    <row r="590" spans="1:3" ht="15">
      <c r="B590" s="242"/>
    </row>
    <row r="591" spans="1:3" ht="15">
      <c r="B591" s="242"/>
    </row>
    <row r="592" spans="1:3" ht="15">
      <c r="B592" s="242"/>
    </row>
    <row r="593" spans="2:2" ht="15">
      <c r="B593" s="242"/>
    </row>
    <row r="594" spans="2:2" ht="15">
      <c r="B594" s="242"/>
    </row>
    <row r="595" spans="2:2" ht="15">
      <c r="B595" s="242"/>
    </row>
    <row r="596" spans="2:2" ht="15">
      <c r="B596" s="242"/>
    </row>
    <row r="597" spans="2:2" ht="15">
      <c r="B597" s="242"/>
    </row>
    <row r="598" spans="2:2" ht="15">
      <c r="B598" s="242"/>
    </row>
    <row r="599" spans="2:2" ht="15">
      <c r="B599" s="242"/>
    </row>
    <row r="600" spans="2:2" ht="15">
      <c r="B600" s="242"/>
    </row>
    <row r="601" spans="2:2" ht="15">
      <c r="B601" s="242"/>
    </row>
    <row r="602" spans="2:2" ht="15">
      <c r="B602" s="242"/>
    </row>
    <row r="603" spans="2:2" ht="15">
      <c r="B603" s="242"/>
    </row>
    <row r="604" spans="2:2" ht="15">
      <c r="B604" s="242"/>
    </row>
    <row r="605" spans="2:2" ht="15">
      <c r="B605" s="242"/>
    </row>
    <row r="606" spans="2:2" ht="15">
      <c r="B606" s="242"/>
    </row>
    <row r="607" spans="2:2" ht="15">
      <c r="B607" s="242"/>
    </row>
    <row r="608" spans="2:2" ht="15">
      <c r="B608" s="242"/>
    </row>
    <row r="609" spans="2:2" ht="15">
      <c r="B609" s="242"/>
    </row>
    <row r="610" spans="2:2" ht="15">
      <c r="B610" s="242"/>
    </row>
    <row r="611" spans="2:2" ht="15">
      <c r="B611" s="242"/>
    </row>
    <row r="612" spans="2:2" ht="15">
      <c r="B612" s="242"/>
    </row>
    <row r="613" spans="2:2" ht="15">
      <c r="B613" s="242"/>
    </row>
    <row r="614" spans="2:2" ht="15">
      <c r="B614" s="242"/>
    </row>
    <row r="615" spans="2:2" ht="15">
      <c r="B615" s="242"/>
    </row>
    <row r="616" spans="2:2" ht="15">
      <c r="B616" s="242"/>
    </row>
    <row r="617" spans="2:2" ht="15">
      <c r="B617" s="242"/>
    </row>
    <row r="618" spans="2:2" ht="15">
      <c r="B618" s="242"/>
    </row>
    <row r="619" spans="2:2" ht="15">
      <c r="B619" s="242"/>
    </row>
    <row r="620" spans="2:2" ht="15">
      <c r="B620" s="242"/>
    </row>
    <row r="621" spans="2:2" ht="15">
      <c r="B621" s="242"/>
    </row>
    <row r="622" spans="2:2" ht="15">
      <c r="B622" s="242"/>
    </row>
    <row r="623" spans="2:2" ht="15">
      <c r="B623" s="242"/>
    </row>
    <row r="624" spans="2:2" ht="15">
      <c r="B624" s="242"/>
    </row>
    <row r="625" spans="2:2" ht="15">
      <c r="B625" s="242"/>
    </row>
    <row r="626" spans="2:2" ht="15">
      <c r="B626" s="242"/>
    </row>
    <row r="627" spans="2:2" ht="15">
      <c r="B627" s="242"/>
    </row>
    <row r="628" spans="2:2" ht="15">
      <c r="B628" s="242"/>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2570F-4A77-4707-89E6-1503E25874DD}">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2.xml><?xml version="1.0" encoding="utf-8"?>
<ds:datastoreItem xmlns:ds="http://schemas.openxmlformats.org/officeDocument/2006/customXml" ds:itemID="{937A301A-5E82-4FBB-9AB7-C2601508A7EE}">
  <ds:schemaRefs>
    <ds:schemaRef ds:uri="http://schemas.microsoft.com/sharepoint/v3/contenttype/forms"/>
  </ds:schemaRefs>
</ds:datastoreItem>
</file>

<file path=customXml/itemProps3.xml><?xml version="1.0" encoding="utf-8"?>
<ds:datastoreItem xmlns:ds="http://schemas.openxmlformats.org/officeDocument/2006/customXml" ds:itemID="{5F4E493D-8019-40E9-992C-E2F5CE011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 </vt:lpstr>
      <vt:lpstr>Sheet1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Hosp. Dr. Leopoldo Martinez Hato Mayor</cp:lastModifiedBy>
  <cp:revision/>
  <dcterms:created xsi:type="dcterms:W3CDTF">2007-07-31T17:41:49Z</dcterms:created>
  <dcterms:modified xsi:type="dcterms:W3CDTF">2026-05-20T15:50:22Z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